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firstSheet="3" activeTab="4"/>
  </bookViews>
  <sheets>
    <sheet name="POZZO" sheetId="1" r:id="rId1"/>
    <sheet name="BOLLI 2009" sheetId="2" r:id="rId2"/>
    <sheet name="BOLLI 2009 dal 16-11-2009" sheetId="3" r:id="rId3"/>
    <sheet name="RENDICONTO 2010 per R.P." sheetId="4" r:id="rId4"/>
    <sheet name="RENDICONTO 2010 x RP febb 2011" sheetId="5" r:id="rId5"/>
  </sheets>
  <definedNames>
    <definedName name="_xlnm.Print_Area" localSheetId="3">'RENDICONTO 2010 per R.P.'!$A$1:$G$14</definedName>
    <definedName name="_xlnm.Print_Area" localSheetId="4">'RENDICONTO 2010 x RP febb 2011'!$A$1:$K$21</definedName>
  </definedNames>
  <calcPr fullCalcOnLoad="1"/>
</workbook>
</file>

<file path=xl/sharedStrings.xml><?xml version="1.0" encoding="utf-8"?>
<sst xmlns="http://schemas.openxmlformats.org/spreadsheetml/2006/main" count="229" uniqueCount="135">
  <si>
    <t>PROGETTO OBESITA' 2007/2008</t>
  </si>
  <si>
    <t>FINANZIAMENTO REGIONALE ASL 7</t>
  </si>
  <si>
    <t>FINANZIAMENTO REGIONALE ASL 17</t>
  </si>
  <si>
    <t>SPESE SOSTENUTE:</t>
  </si>
  <si>
    <t>Delibera 518 del 16/11/2007 "Rapporto di collaborazione Sig. Pozzo Paola</t>
  </si>
  <si>
    <t>n. 3 Calcolatrici tascabili</t>
  </si>
  <si>
    <t>SPESA PREVISTA CON ORDINE 8 del 09/01/2008)</t>
  </si>
  <si>
    <t>SPESA LIQUIDATA</t>
  </si>
  <si>
    <t>FEBBRAIO</t>
  </si>
  <si>
    <t>MARZO</t>
  </si>
  <si>
    <t>GIUGNO</t>
  </si>
  <si>
    <t>OTTOBRE</t>
  </si>
  <si>
    <t>NOVEMBRE</t>
  </si>
  <si>
    <t>GENNAIO</t>
  </si>
  <si>
    <t>DICEMBRE</t>
  </si>
  <si>
    <t>PREVISIONE DI SPESA
(vedi progetto)
€ 15 x ore 533</t>
  </si>
  <si>
    <t>IMPORTO PREVISTO  PER SPESE VARIE</t>
  </si>
  <si>
    <t>AUTORIZZAZIONE</t>
  </si>
  <si>
    <t>CONTO ECONOMICO</t>
  </si>
  <si>
    <t>3 10 04 30</t>
  </si>
  <si>
    <t>2008-6-48</t>
  </si>
  <si>
    <t xml:space="preserve">3 10 10 70 </t>
  </si>
  <si>
    <t>ORE EFFETTUATE</t>
  </si>
  <si>
    <t>MINUTI EFFETTUATI</t>
  </si>
  <si>
    <t>ORE PREVISTE
Totali 533
MEDIA MENSILE 60 ORE</t>
  </si>
  <si>
    <t>ore</t>
  </si>
  <si>
    <t>min.</t>
  </si>
  <si>
    <t>gg</t>
  </si>
  <si>
    <t>ecm</t>
  </si>
  <si>
    <t>totali ore e minuti</t>
  </si>
  <si>
    <t>conversione in ore del totale minuti</t>
  </si>
  <si>
    <t>resto minuti</t>
  </si>
  <si>
    <t>totale ore</t>
  </si>
  <si>
    <t>totale giorni</t>
  </si>
  <si>
    <t>totale ECM</t>
  </si>
  <si>
    <t>2008-98-1
prot 19 del 13/03/2008</t>
  </si>
  <si>
    <t>2008-98-1
prot 13 del 14/2/2008</t>
  </si>
  <si>
    <t>totali PARZIALI</t>
  </si>
  <si>
    <t>TOTALI GENERALI</t>
  </si>
  <si>
    <t>2008-98-1
prot 29 del 09/04/2008</t>
  </si>
  <si>
    <t>APRILE   (+ 1,20 di marzo)</t>
  </si>
  <si>
    <t>2008-98-1
prot 35 del 12/05/2008</t>
  </si>
  <si>
    <t>MAGGIO (+ 1 a correttivo fatture emesse mesi precedenti)</t>
  </si>
  <si>
    <t>SETTEMBRE</t>
  </si>
  <si>
    <t>2008-98-1 
prot. 38 del 16/06/2008</t>
  </si>
  <si>
    <t>TOTALE PARZIALE</t>
  </si>
  <si>
    <t>DISPONIBILITA'
(Somma prevista in delibera MENO LA somma liquidata a POZZO)</t>
  </si>
  <si>
    <t>SPESA TOTALE</t>
  </si>
  <si>
    <t>TOTALE INCASSATO</t>
  </si>
  <si>
    <t>ULTERIORE FINANZIAMENTO LUGLIO 08 DA UTILIZZARE PER STESSE FINALITA' DEL PRECEDENTE</t>
  </si>
  <si>
    <t>TOTALE FINANZIAMENTO</t>
  </si>
  <si>
    <t>ULTERIORE FINANZIAMENTO SETTEMBRE 08 DA UTILIZZARE PER STESSE FINALITA' DEL PRECEDENTE</t>
  </si>
  <si>
    <t>ASL CN1 (EX ASL 17</t>
  </si>
  <si>
    <t>ASL TO4  (EX ASL 7)</t>
  </si>
  <si>
    <t>fatturate con Settembre</t>
  </si>
  <si>
    <t>Libro "Occhio alle merendine"</t>
  </si>
  <si>
    <t>Testo "Manuale di nutrizione clinica e scienze dietetiche applicate</t>
  </si>
  <si>
    <t>2008-98-1
prot., 52 del 09/10/2008</t>
  </si>
  <si>
    <t>INCASSATO</t>
  </si>
  <si>
    <t>2008-99-2</t>
  </si>
  <si>
    <t>3 10 04 57</t>
  </si>
  <si>
    <t>Ordine 148 FR/2008 del 22/09/2008</t>
  </si>
  <si>
    <t>Buono d'Ordine 34 del 06/02/2008</t>
  </si>
  <si>
    <t>2008-98-1 Prot. 57 del 07/11/2008</t>
  </si>
  <si>
    <t>Spesa presunta € 64,90</t>
  </si>
  <si>
    <t>2008-98-1 Prot. 61 del 12/12/2008</t>
  </si>
  <si>
    <t xml:space="preserve">2008-98-1 Prot.    del </t>
  </si>
  <si>
    <t>PROGETTO OBESITA' 2009</t>
  </si>
  <si>
    <t>MAGGIO</t>
  </si>
  <si>
    <t>DISPONIBILITA' REALE (Finanziamento INCASSATO meno spese liquidate)</t>
  </si>
  <si>
    <t>RESIDUO FINANZIAMENTO PROGETTO ANNO 2008</t>
  </si>
  <si>
    <t xml:space="preserve">PREVISIONE DI SPESA
</t>
  </si>
  <si>
    <t>LUGLIO</t>
  </si>
  <si>
    <t>AGOSTO</t>
  </si>
  <si>
    <t>SPESE SOSTENUTE:
Costo/ora   €  15,60</t>
  </si>
  <si>
    <t>2009-98</t>
  </si>
  <si>
    <r>
      <t>TOTALE ORE PREVISTE  340</t>
    </r>
    <r>
      <rPr>
        <sz val="9"/>
        <rFont val="Arial"/>
        <family val="0"/>
      </rPr>
      <t xml:space="preserve">
</t>
    </r>
    <r>
      <rPr>
        <b/>
        <u val="single"/>
        <sz val="9"/>
        <rFont val="Arial"/>
        <family val="2"/>
      </rPr>
      <t>CON 345 ORE IL FONDO SI ESAURISCE</t>
    </r>
    <r>
      <rPr>
        <sz val="9"/>
        <rFont val="Arial"/>
        <family val="0"/>
      </rPr>
      <t xml:space="preserve">
</t>
    </r>
  </si>
  <si>
    <t>Delibera n. 185 del 31/03/2009 - Autorizzazione 98
Delibera n. 351 del 29/05/2009</t>
  </si>
  <si>
    <r>
      <t>TOTALE ORE PREVISTE  340</t>
    </r>
    <r>
      <rPr>
        <sz val="9"/>
        <rFont val="Arial"/>
        <family val="0"/>
      </rPr>
      <t xml:space="preserve">
</t>
    </r>
    <r>
      <rPr>
        <sz val="9"/>
        <rFont val="Arial"/>
        <family val="0"/>
      </rPr>
      <t xml:space="preserve">
</t>
    </r>
  </si>
  <si>
    <t>ASL CN1</t>
  </si>
  <si>
    <t>DA INCASSARE</t>
  </si>
  <si>
    <t>PROGETTO OBESITA' 2009 DAL 16/11/2009 AL 15/05/2010</t>
  </si>
  <si>
    <t>2009-98-1</t>
  </si>
  <si>
    <t>AL 15/05/2010</t>
  </si>
  <si>
    <t>ORE IN DELIBERA 340 
SPESE SOSTENUTE:
Costo/ora   €  15,60</t>
  </si>
  <si>
    <t>BOLLI</t>
  </si>
  <si>
    <t>Delibera n. 699 DEL 23/09/2009 - Autorizzazione 98 SUB 1
su bilancio 2009 € 1.771,66
su bilancio 2010 € 3.543,34</t>
  </si>
  <si>
    <t>fatturate</t>
  </si>
  <si>
    <t>novembre 16/11/2009</t>
  </si>
  <si>
    <t>Registrazione 1308 del 08/02/2010</t>
  </si>
  <si>
    <t>Fatturati € 657,01 dei quali sono stati addebitati € 75,04 all'avanzo del fondo precedente</t>
  </si>
  <si>
    <t>DISPONIBILITA'
(Somma prevista in delibera MENO LA somma liquidata a BOLLI)</t>
  </si>
  <si>
    <t>RENDICONTARE A REGIONE PIEMONTE</t>
  </si>
  <si>
    <t>QUOTA PARTE STIPENDIO MESE DI DICEMBRE 2009</t>
  </si>
  <si>
    <t>h. 49 x € 15</t>
  </si>
  <si>
    <t>bolli</t>
  </si>
  <si>
    <t>prevodenza</t>
  </si>
  <si>
    <t>totale</t>
  </si>
  <si>
    <t>avanzo</t>
  </si>
  <si>
    <r>
      <t xml:space="preserve">FINANZIAMENTO                             </t>
    </r>
    <r>
      <rPr>
        <b/>
        <sz val="20"/>
        <rFont val="Arial"/>
        <family val="2"/>
      </rPr>
      <t xml:space="preserve">     FONDO ESTINTO</t>
    </r>
  </si>
  <si>
    <t>PROGETTO OBESITA' 2009/2010 DAL 16/11/2009 AL 15/05/2010</t>
  </si>
  <si>
    <t>FINANZIAMENTO REGIONE PIEMONTE CON D.D. 790 DEL 27/11/2009</t>
  </si>
  <si>
    <t>TOTALE SPESA</t>
  </si>
  <si>
    <t>DISPONIBILITA'
(Somma prevista in delibera MENO LA somma liquidata a  Dietista Dr. BOLLI)</t>
  </si>
  <si>
    <t>ORE PREVISTE IN DELIBERA 340 
Costo/ora   €  15,60</t>
  </si>
  <si>
    <t>MAGGIO SINO AL 15/05/2010</t>
  </si>
  <si>
    <t>novembre DAL 16/11/2009</t>
  </si>
  <si>
    <t xml:space="preserve">Delibera ASL VCO n. 699 DEL 23/09/2009 
</t>
  </si>
  <si>
    <t xml:space="preserve">DISPONIBILITA'
</t>
  </si>
  <si>
    <t>IMPORTO NON UTILIZZATO         € 772,66</t>
  </si>
  <si>
    <t>SOMMA LIQUIDATA/TOTALE SPESA</t>
  </si>
  <si>
    <t>ore fatturate e liquidate</t>
  </si>
  <si>
    <r>
      <t xml:space="preserve">FINANZIAMENTO REGIONE PIEMONTE CON D.D. 790 DEL 27/11/2009
</t>
    </r>
    <r>
      <rPr>
        <b/>
        <sz val="14"/>
        <rFont val="Tahoma"/>
        <family val="2"/>
      </rPr>
      <t>DICEMBRE 2010 INCASSATI DA REGIONE PIEMONTE € 3.000,00
trasmesso entro 31/12/2010 Rendiconto Spese</t>
    </r>
  </si>
  <si>
    <t xml:space="preserve">SOMMA LIQUIDATA
</t>
  </si>
  <si>
    <t xml:space="preserve">
6.000,00
</t>
  </si>
  <si>
    <t>PERIODO DI RIFERIMENTO</t>
  </si>
  <si>
    <t>mandato</t>
  </si>
  <si>
    <t>capitolo</t>
  </si>
  <si>
    <t>N.  RICEVUTA</t>
  </si>
  <si>
    <t>minuti</t>
  </si>
  <si>
    <t>ore effettuate</t>
  </si>
  <si>
    <t>TOTALE ORE EFFETTUATE</t>
  </si>
  <si>
    <t>DATA RICEVUTA</t>
  </si>
  <si>
    <t>IMPORTO RICEVUTA</t>
  </si>
  <si>
    <t>3.10.04.94</t>
  </si>
  <si>
    <t>Impegno</t>
  </si>
  <si>
    <t xml:space="preserve">98 -1 </t>
  </si>
  <si>
    <t>OTTOBRE sino al 19/10/2009</t>
  </si>
  <si>
    <t>APRILE   DAL GIORNO 20/4/2009</t>
  </si>
  <si>
    <t>data mandato</t>
  </si>
  <si>
    <t>IMPORTO del finanziamento totale NON UTILIZZATO         € 772,66</t>
  </si>
  <si>
    <r>
      <t xml:space="preserve">
FINANZIAMENTO REGIONE PIEMONTE CON D.D. 790 DEL 27/11/2009</t>
    </r>
    <r>
      <rPr>
        <b/>
        <sz val="12"/>
        <rFont val="Tahoma"/>
        <family val="2"/>
      </rPr>
      <t xml:space="preserve">
</t>
    </r>
    <r>
      <rPr>
        <b/>
        <sz val="14"/>
        <rFont val="Tahoma"/>
        <family val="2"/>
      </rPr>
      <t xml:space="preserve">DICEMBRE 2010 EROGATI DA REGIONE PIEMONTE € 3.000,00
</t>
    </r>
  </si>
  <si>
    <t>dicembre 2009 la somma di € 75,04 è stata erogata con prelievo da altro fondo</t>
  </si>
  <si>
    <t xml:space="preserve">Delibera ASL VCO n. 699 DEL 23/09/2009 di Oggetto: "Proroga rapporto di collaboratore professionale sanitario Dietista Sig. BOLLI CHIARA"
</t>
  </si>
  <si>
    <t>ALLEGATO A) alla determinazione n. 340 del 28/04/2011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</si>
</sst>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0.000"/>
    <numFmt numFmtId="192" formatCode="0.0000"/>
    <numFmt numFmtId="193" formatCode="0.00000"/>
    <numFmt numFmtId="194" formatCode="0.000000"/>
    <numFmt numFmtId="195" formatCode="0.0000000"/>
    <numFmt numFmtId="196" formatCode="0.00000000"/>
    <numFmt numFmtId="197" formatCode="#,##0.000"/>
    <numFmt numFmtId="198" formatCode="[$-410]dddd\ d\ mmmm\ yyyy"/>
    <numFmt numFmtId="199" formatCode="[$-410]mmmm\-yy;@"/>
    <numFmt numFmtId="200" formatCode="&quot;Sì&quot;;&quot;Sì&quot;;&quot;No&quot;"/>
    <numFmt numFmtId="201" formatCode="&quot;Vero&quot;;&quot;Vero&quot;;&quot;Falso&quot;"/>
    <numFmt numFmtId="202" formatCode="&quot;Attivo&quot;;&quot;Attivo&quot;;&quot;Disattivo&quot;"/>
    <numFmt numFmtId="203" formatCode="[$€-2]\ #.##000_);[Red]\([$€-2]\ #.##000\)"/>
  </numFmts>
  <fonts count="39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10"/>
      <name val="Times New Roman"/>
      <family val="1"/>
    </font>
    <font>
      <i/>
      <sz val="10"/>
      <name val="Verdana"/>
      <family val="2"/>
    </font>
    <font>
      <b/>
      <sz val="11"/>
      <name val="Times New Roman"/>
      <family val="1"/>
    </font>
    <font>
      <b/>
      <sz val="14"/>
      <color indexed="10"/>
      <name val="Arial"/>
      <family val="2"/>
    </font>
    <font>
      <b/>
      <i/>
      <sz val="14"/>
      <name val="Times New Roman"/>
      <family val="1"/>
    </font>
    <font>
      <b/>
      <sz val="7"/>
      <color indexed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b/>
      <sz val="13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24"/>
      <name val="Arial"/>
      <family val="0"/>
    </font>
    <font>
      <b/>
      <sz val="16"/>
      <name val="Arial"/>
      <family val="2"/>
    </font>
    <font>
      <b/>
      <u val="single"/>
      <sz val="9"/>
      <name val="Arial"/>
      <family val="2"/>
    </font>
    <font>
      <sz val="12"/>
      <name val="Arial"/>
      <family val="0"/>
    </font>
    <font>
      <b/>
      <sz val="20"/>
      <name val="Arial"/>
      <family val="2"/>
    </font>
    <font>
      <sz val="24"/>
      <name val="Tahoma"/>
      <family val="2"/>
    </font>
    <font>
      <b/>
      <sz val="10"/>
      <name val="Tahoma"/>
      <family val="2"/>
    </font>
    <font>
      <sz val="7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i/>
      <sz val="14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2"/>
    </font>
    <font>
      <b/>
      <sz val="12"/>
      <name val="Times New Roman"/>
      <family val="1"/>
    </font>
    <font>
      <sz val="14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0" fillId="0" borderId="3" xfId="0" applyBorder="1" applyAlignment="1">
      <alignment/>
    </xf>
    <xf numFmtId="4" fontId="0" fillId="0" borderId="4" xfId="0" applyNumberFormat="1" applyBorder="1" applyAlignment="1">
      <alignment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5" xfId="0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4" fontId="1" fillId="0" borderId="1" xfId="0" applyNumberFormat="1" applyFont="1" applyBorder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top" wrapText="1"/>
    </xf>
    <xf numFmtId="0" fontId="8" fillId="2" borderId="6" xfId="0" applyFont="1" applyFill="1" applyBorder="1" applyAlignment="1">
      <alignment vertical="center" wrapText="1"/>
    </xf>
    <xf numFmtId="1" fontId="8" fillId="2" borderId="1" xfId="0" applyNumberFormat="1" applyFont="1" applyFill="1" applyBorder="1" applyAlignment="1">
      <alignment horizontal="center"/>
    </xf>
    <xf numFmtId="190" fontId="8" fillId="2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2" borderId="1" xfId="0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horizontal="right"/>
    </xf>
    <xf numFmtId="1" fontId="8" fillId="2" borderId="1" xfId="0" applyNumberFormat="1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6" fillId="2" borderId="1" xfId="0" applyFont="1" applyFill="1" applyBorder="1" applyAlignment="1">
      <alignment/>
    </xf>
    <xf numFmtId="0" fontId="8" fillId="2" borderId="1" xfId="0" applyFont="1" applyFill="1" applyBorder="1" applyAlignment="1">
      <alignment vertical="center" wrapText="1"/>
    </xf>
    <xf numFmtId="190" fontId="9" fillId="0" borderId="7" xfId="0" applyNumberFormat="1" applyFont="1" applyBorder="1" applyAlignment="1" applyProtection="1">
      <alignment/>
      <protection/>
    </xf>
    <xf numFmtId="190" fontId="6" fillId="2" borderId="1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1" fontId="10" fillId="2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left" wrapText="1"/>
    </xf>
    <xf numFmtId="1" fontId="10" fillId="2" borderId="1" xfId="0" applyNumberFormat="1" applyFont="1" applyFill="1" applyBorder="1" applyAlignment="1">
      <alignment horizontal="left"/>
    </xf>
    <xf numFmtId="190" fontId="10" fillId="2" borderId="1" xfId="0" applyNumberFormat="1" applyFont="1" applyFill="1" applyBorder="1" applyAlignment="1">
      <alignment horizontal="right"/>
    </xf>
    <xf numFmtId="1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2" xfId="0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190" fontId="11" fillId="0" borderId="8" xfId="0" applyNumberFormat="1" applyFont="1" applyBorder="1" applyAlignment="1" applyProtection="1">
      <alignment/>
      <protection/>
    </xf>
    <xf numFmtId="4" fontId="0" fillId="0" borderId="2" xfId="0" applyNumberFormat="1" applyBorder="1" applyAlignment="1">
      <alignment/>
    </xf>
    <xf numFmtId="4" fontId="0" fillId="0" borderId="5" xfId="0" applyNumberFormat="1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right" wrapText="1"/>
    </xf>
    <xf numFmtId="4" fontId="1" fillId="0" borderId="5" xfId="0" applyNumberFormat="1" applyFont="1" applyBorder="1" applyAlignment="1">
      <alignment/>
    </xf>
    <xf numFmtId="191" fontId="0" fillId="0" borderId="1" xfId="0" applyNumberFormat="1" applyBorder="1" applyAlignment="1">
      <alignment/>
    </xf>
    <xf numFmtId="195" fontId="9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 wrapText="1"/>
    </xf>
    <xf numFmtId="1" fontId="8" fillId="0" borderId="0" xfId="0" applyNumberFormat="1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left" wrapText="1"/>
    </xf>
    <xf numFmtId="0" fontId="12" fillId="0" borderId="1" xfId="0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14" fillId="0" borderId="1" xfId="0" applyFont="1" applyBorder="1" applyAlignment="1">
      <alignment/>
    </xf>
    <xf numFmtId="1" fontId="14" fillId="0" borderId="1" xfId="0" applyNumberFormat="1" applyFont="1" applyBorder="1" applyAlignment="1">
      <alignment/>
    </xf>
    <xf numFmtId="0" fontId="15" fillId="2" borderId="1" xfId="0" applyFont="1" applyFill="1" applyBorder="1" applyAlignment="1">
      <alignment horizontal="right" wrapText="1"/>
    </xf>
    <xf numFmtId="4" fontId="14" fillId="0" borderId="1" xfId="0" applyNumberFormat="1" applyFont="1" applyBorder="1" applyAlignment="1">
      <alignment/>
    </xf>
    <xf numFmtId="4" fontId="16" fillId="0" borderId="1" xfId="0" applyNumberFormat="1" applyFont="1" applyBorder="1" applyAlignment="1">
      <alignment/>
    </xf>
    <xf numFmtId="4" fontId="12" fillId="0" borderId="2" xfId="0" applyNumberFormat="1" applyFont="1" applyBorder="1" applyAlignment="1">
      <alignment/>
    </xf>
    <xf numFmtId="2" fontId="12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" fontId="0" fillId="0" borderId="0" xfId="0" applyNumberFormat="1" applyFont="1" applyBorder="1" applyAlignment="1">
      <alignment/>
    </xf>
    <xf numFmtId="0" fontId="3" fillId="0" borderId="4" xfId="0" applyFont="1" applyBorder="1" applyAlignment="1">
      <alignment wrapText="1"/>
    </xf>
    <xf numFmtId="0" fontId="1" fillId="0" borderId="11" xfId="0" applyFont="1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197" fontId="0" fillId="0" borderId="0" xfId="0" applyNumberFormat="1" applyBorder="1" applyAlignment="1">
      <alignment wrapText="1"/>
    </xf>
    <xf numFmtId="0" fontId="0" fillId="0" borderId="13" xfId="0" applyBorder="1" applyAlignment="1">
      <alignment horizontal="right"/>
    </xf>
    <xf numFmtId="0" fontId="0" fillId="0" borderId="5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4" xfId="0" applyFont="1" applyBorder="1" applyAlignment="1">
      <alignment wrapText="1"/>
    </xf>
    <xf numFmtId="1" fontId="0" fillId="0" borderId="2" xfId="0" applyNumberFormat="1" applyBorder="1" applyAlignment="1">
      <alignment/>
    </xf>
    <xf numFmtId="4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17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4" fontId="16" fillId="0" borderId="15" xfId="0" applyNumberFormat="1" applyFont="1" applyBorder="1" applyAlignment="1">
      <alignment/>
    </xf>
    <xf numFmtId="0" fontId="0" fillId="0" borderId="7" xfId="0" applyBorder="1" applyAlignment="1">
      <alignment/>
    </xf>
    <xf numFmtId="4" fontId="20" fillId="0" borderId="1" xfId="0" applyNumberFormat="1" applyFont="1" applyBorder="1" applyAlignment="1">
      <alignment/>
    </xf>
    <xf numFmtId="4" fontId="14" fillId="0" borderId="16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0" fontId="0" fillId="0" borderId="12" xfId="0" applyBorder="1" applyAlignment="1">
      <alignment horizontal="left" wrapText="1"/>
    </xf>
    <xf numFmtId="190" fontId="11" fillId="0" borderId="0" xfId="0" applyNumberFormat="1" applyFont="1" applyBorder="1" applyAlignment="1" applyProtection="1">
      <alignment/>
      <protection/>
    </xf>
    <xf numFmtId="0" fontId="22" fillId="0" borderId="1" xfId="0" applyFont="1" applyBorder="1" applyAlignment="1">
      <alignment wrapText="1"/>
    </xf>
    <xf numFmtId="1" fontId="0" fillId="0" borderId="0" xfId="0" applyNumberFormat="1" applyBorder="1" applyAlignment="1">
      <alignment/>
    </xf>
    <xf numFmtId="1" fontId="1" fillId="0" borderId="0" xfId="0" applyNumberFormat="1" applyFont="1" applyAlignment="1">
      <alignment/>
    </xf>
    <xf numFmtId="199" fontId="22" fillId="0" borderId="1" xfId="0" applyNumberFormat="1" applyFont="1" applyBorder="1" applyAlignment="1">
      <alignment horizontal="left" wrapText="1"/>
    </xf>
    <xf numFmtId="0" fontId="22" fillId="0" borderId="1" xfId="0" applyFont="1" applyBorder="1" applyAlignment="1">
      <alignment horizontal="right"/>
    </xf>
    <xf numFmtId="4" fontId="4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2" fillId="0" borderId="2" xfId="0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4" fontId="12" fillId="0" borderId="1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199" fontId="22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4" fontId="12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190" fontId="11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/>
    </xf>
    <xf numFmtId="19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190" fontId="6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wrapText="1"/>
    </xf>
    <xf numFmtId="1" fontId="10" fillId="0" borderId="0" xfId="0" applyNumberFormat="1" applyFont="1" applyFill="1" applyBorder="1" applyAlignment="1">
      <alignment horizontal="left"/>
    </xf>
    <xf numFmtId="190" fontId="10" fillId="0" borderId="0" xfId="0" applyNumberFormat="1" applyFont="1" applyFill="1" applyBorder="1" applyAlignment="1">
      <alignment horizontal="right"/>
    </xf>
    <xf numFmtId="0" fontId="25" fillId="0" borderId="1" xfId="0" applyFont="1" applyBorder="1" applyAlignment="1">
      <alignment/>
    </xf>
    <xf numFmtId="4" fontId="25" fillId="0" borderId="1" xfId="0" applyNumberFormat="1" applyFont="1" applyBorder="1" applyAlignment="1">
      <alignment/>
    </xf>
    <xf numFmtId="0" fontId="25" fillId="0" borderId="1" xfId="0" applyFont="1" applyBorder="1" applyAlignment="1">
      <alignment wrapText="1"/>
    </xf>
    <xf numFmtId="0" fontId="26" fillId="0" borderId="1" xfId="0" applyFont="1" applyBorder="1" applyAlignment="1">
      <alignment wrapText="1"/>
    </xf>
    <xf numFmtId="0" fontId="27" fillId="0" borderId="1" xfId="0" applyFont="1" applyBorder="1" applyAlignment="1">
      <alignment wrapText="1"/>
    </xf>
    <xf numFmtId="0" fontId="28" fillId="0" borderId="1" xfId="0" applyFont="1" applyBorder="1" applyAlignment="1">
      <alignment wrapText="1"/>
    </xf>
    <xf numFmtId="0" fontId="28" fillId="0" borderId="12" xfId="0" applyFont="1" applyBorder="1" applyAlignment="1">
      <alignment horizontal="left" wrapText="1"/>
    </xf>
    <xf numFmtId="4" fontId="28" fillId="0" borderId="1" xfId="0" applyNumberFormat="1" applyFont="1" applyBorder="1" applyAlignment="1">
      <alignment/>
    </xf>
    <xf numFmtId="0" fontId="28" fillId="0" borderId="1" xfId="0" applyFont="1" applyBorder="1" applyAlignment="1">
      <alignment/>
    </xf>
    <xf numFmtId="199" fontId="27" fillId="0" borderId="1" xfId="0" applyNumberFormat="1" applyFont="1" applyBorder="1" applyAlignment="1">
      <alignment horizontal="left" wrapText="1"/>
    </xf>
    <xf numFmtId="2" fontId="25" fillId="0" borderId="1" xfId="0" applyNumberFormat="1" applyFont="1" applyBorder="1" applyAlignment="1">
      <alignment/>
    </xf>
    <xf numFmtId="0" fontId="28" fillId="0" borderId="0" xfId="0" applyFont="1" applyAlignment="1">
      <alignment/>
    </xf>
    <xf numFmtId="4" fontId="29" fillId="0" borderId="1" xfId="0" applyNumberFormat="1" applyFont="1" applyBorder="1" applyAlignment="1">
      <alignment/>
    </xf>
    <xf numFmtId="0" fontId="29" fillId="0" borderId="1" xfId="0" applyFont="1" applyBorder="1" applyAlignment="1">
      <alignment horizontal="right"/>
    </xf>
    <xf numFmtId="0" fontId="28" fillId="0" borderId="5" xfId="0" applyFont="1" applyBorder="1" applyAlignment="1">
      <alignment/>
    </xf>
    <xf numFmtId="0" fontId="28" fillId="0" borderId="5" xfId="0" applyFont="1" applyBorder="1" applyAlignment="1">
      <alignment wrapText="1"/>
    </xf>
    <xf numFmtId="0" fontId="25" fillId="0" borderId="5" xfId="0" applyFont="1" applyBorder="1" applyAlignment="1">
      <alignment wrapText="1"/>
    </xf>
    <xf numFmtId="0" fontId="27" fillId="0" borderId="5" xfId="0" applyFont="1" applyBorder="1" applyAlignment="1">
      <alignment wrapText="1"/>
    </xf>
    <xf numFmtId="0" fontId="29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/>
    </xf>
    <xf numFmtId="1" fontId="30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 horizontal="right" wrapText="1"/>
    </xf>
    <xf numFmtId="1" fontId="28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30" fillId="0" borderId="1" xfId="0" applyNumberFormat="1" applyFont="1" applyBorder="1" applyAlignment="1">
      <alignment/>
    </xf>
    <xf numFmtId="4" fontId="28" fillId="0" borderId="3" xfId="0" applyNumberFormat="1" applyFont="1" applyBorder="1" applyAlignment="1">
      <alignment/>
    </xf>
    <xf numFmtId="0" fontId="25" fillId="0" borderId="3" xfId="0" applyFont="1" applyBorder="1" applyAlignment="1">
      <alignment/>
    </xf>
    <xf numFmtId="0" fontId="32" fillId="0" borderId="2" xfId="0" applyFont="1" applyBorder="1" applyAlignment="1">
      <alignment wrapText="1"/>
    </xf>
    <xf numFmtId="0" fontId="33" fillId="0" borderId="1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29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28" fillId="0" borderId="1" xfId="0" applyFont="1" applyBorder="1" applyAlignment="1">
      <alignment horizontal="left" wrapText="1"/>
    </xf>
    <xf numFmtId="4" fontId="29" fillId="0" borderId="2" xfId="0" applyNumberFormat="1" applyFont="1" applyBorder="1" applyAlignment="1">
      <alignment/>
    </xf>
    <xf numFmtId="0" fontId="25" fillId="0" borderId="5" xfId="0" applyFont="1" applyBorder="1" applyAlignment="1">
      <alignment/>
    </xf>
    <xf numFmtId="1" fontId="28" fillId="0" borderId="2" xfId="0" applyNumberFormat="1" applyFont="1" applyBorder="1" applyAlignment="1">
      <alignment/>
    </xf>
    <xf numFmtId="14" fontId="28" fillId="0" borderId="1" xfId="0" applyNumberFormat="1" applyFont="1" applyBorder="1" applyAlignment="1">
      <alignment wrapText="1"/>
    </xf>
    <xf numFmtId="14" fontId="28" fillId="0" borderId="5" xfId="0" applyNumberFormat="1" applyFont="1" applyBorder="1" applyAlignment="1">
      <alignment wrapText="1"/>
    </xf>
    <xf numFmtId="1" fontId="14" fillId="0" borderId="1" xfId="0" applyNumberFormat="1" applyFont="1" applyFill="1" applyBorder="1" applyAlignment="1">
      <alignment/>
    </xf>
    <xf numFmtId="0" fontId="15" fillId="0" borderId="1" xfId="0" applyFont="1" applyFill="1" applyBorder="1" applyAlignment="1">
      <alignment horizontal="right" wrapText="1"/>
    </xf>
    <xf numFmtId="1" fontId="37" fillId="0" borderId="3" xfId="0" applyNumberFormat="1" applyFont="1" applyFill="1" applyBorder="1" applyAlignment="1">
      <alignment horizontal="right"/>
    </xf>
    <xf numFmtId="1" fontId="22" fillId="0" borderId="2" xfId="0" applyNumberFormat="1" applyFont="1" applyBorder="1" applyAlignment="1">
      <alignment/>
    </xf>
    <xf numFmtId="1" fontId="28" fillId="0" borderId="12" xfId="0" applyNumberFormat="1" applyFont="1" applyBorder="1" applyAlignment="1">
      <alignment/>
    </xf>
    <xf numFmtId="190" fontId="18" fillId="0" borderId="1" xfId="0" applyNumberFormat="1" applyFont="1" applyFill="1" applyBorder="1" applyAlignment="1" applyProtection="1">
      <alignment/>
      <protection/>
    </xf>
    <xf numFmtId="0" fontId="27" fillId="0" borderId="2" xfId="0" applyFont="1" applyBorder="1" applyAlignment="1">
      <alignment horizontal="center" wrapText="1"/>
    </xf>
    <xf numFmtId="0" fontId="33" fillId="0" borderId="2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36" fillId="0" borderId="2" xfId="0" applyFont="1" applyBorder="1" applyAlignment="1">
      <alignment horizontal="center" wrapText="1"/>
    </xf>
    <xf numFmtId="4" fontId="28" fillId="0" borderId="1" xfId="0" applyNumberFormat="1" applyFont="1" applyBorder="1" applyAlignment="1">
      <alignment horizontal="right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/>
    </xf>
    <xf numFmtId="0" fontId="29" fillId="0" borderId="1" xfId="0" applyFont="1" applyBorder="1" applyAlignment="1">
      <alignment/>
    </xf>
    <xf numFmtId="0" fontId="37" fillId="0" borderId="0" xfId="0" applyFont="1" applyFill="1" applyBorder="1" applyAlignment="1">
      <alignment vertical="center" wrapText="1"/>
    </xf>
    <xf numFmtId="0" fontId="0" fillId="0" borderId="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" fillId="0" borderId="6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4" fontId="0" fillId="0" borderId="6" xfId="0" applyNumberForma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0" fillId="0" borderId="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20" fillId="0" borderId="19" xfId="0" applyFont="1" applyBorder="1" applyAlignment="1">
      <alignment horizontal="right"/>
    </xf>
    <xf numFmtId="0" fontId="20" fillId="0" borderId="28" xfId="0" applyFont="1" applyBorder="1" applyAlignment="1">
      <alignment horizontal="right"/>
    </xf>
    <xf numFmtId="0" fontId="20" fillId="0" borderId="2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24" fillId="0" borderId="1" xfId="0" applyFont="1" applyBorder="1" applyAlignment="1">
      <alignment horizontal="center"/>
    </xf>
    <xf numFmtId="0" fontId="29" fillId="0" borderId="1" xfId="0" applyFont="1" applyBorder="1" applyAlignment="1">
      <alignment horizontal="left" wrapText="1"/>
    </xf>
    <xf numFmtId="0" fontId="29" fillId="0" borderId="1" xfId="0" applyFont="1" applyBorder="1" applyAlignment="1">
      <alignment horizontal="left"/>
    </xf>
    <xf numFmtId="0" fontId="25" fillId="0" borderId="6" xfId="0" applyFont="1" applyBorder="1" applyAlignment="1">
      <alignment horizontal="left" wrapText="1"/>
    </xf>
    <xf numFmtId="0" fontId="25" fillId="0" borderId="18" xfId="0" applyFont="1" applyBorder="1" applyAlignment="1">
      <alignment horizontal="left" wrapText="1"/>
    </xf>
    <xf numFmtId="0" fontId="25" fillId="0" borderId="12" xfId="0" applyFont="1" applyBorder="1" applyAlignment="1">
      <alignment horizontal="left" wrapText="1"/>
    </xf>
    <xf numFmtId="0" fontId="2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20" fillId="0" borderId="0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4" fontId="30" fillId="0" borderId="1" xfId="0" applyNumberFormat="1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5" fillId="0" borderId="1" xfId="0" applyFont="1" applyBorder="1" applyAlignment="1">
      <alignment horizontal="left" wrapText="1"/>
    </xf>
    <xf numFmtId="0" fontId="30" fillId="0" borderId="6" xfId="0" applyFont="1" applyBorder="1" applyAlignment="1">
      <alignment horizontal="left" vertical="center" wrapText="1"/>
    </xf>
    <xf numFmtId="0" fontId="29" fillId="0" borderId="18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wrapText="1"/>
    </xf>
    <xf numFmtId="0" fontId="38" fillId="0" borderId="0" xfId="0" applyFont="1" applyAlignment="1">
      <alignment/>
    </xf>
    <xf numFmtId="0" fontId="38" fillId="0" borderId="6" xfId="0" applyFont="1" applyBorder="1" applyAlignment="1">
      <alignment horizontal="left"/>
    </xf>
    <xf numFmtId="0" fontId="38" fillId="0" borderId="18" xfId="0" applyFont="1" applyBorder="1" applyAlignment="1">
      <alignment horizontal="left"/>
    </xf>
    <xf numFmtId="0" fontId="38" fillId="0" borderId="12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1</xdr:row>
      <xdr:rowOff>76200</xdr:rowOff>
    </xdr:from>
    <xdr:to>
      <xdr:col>7</xdr:col>
      <xdr:colOff>247650</xdr:colOff>
      <xdr:row>1</xdr:row>
      <xdr:rowOff>790575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2890" t="26554" r="11413" b="60946"/>
        <a:stretch>
          <a:fillRect/>
        </a:stretch>
      </xdr:blipFill>
      <xdr:spPr>
        <a:xfrm>
          <a:off x="723900" y="323850"/>
          <a:ext cx="6400800" cy="714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zoomScale="90" zoomScaleNormal="90" workbookViewId="0" topLeftCell="A16">
      <selection activeCell="A14" sqref="A14"/>
    </sheetView>
  </sheetViews>
  <sheetFormatPr defaultColWidth="9.140625" defaultRowHeight="12.75"/>
  <cols>
    <col min="1" max="1" width="31.28125" style="0" customWidth="1"/>
    <col min="2" max="2" width="11.57421875" style="0" bestFit="1" customWidth="1"/>
    <col min="3" max="3" width="8.140625" style="0" customWidth="1"/>
    <col min="4" max="4" width="9.57421875" style="0" customWidth="1"/>
    <col min="5" max="5" width="12.28125" style="0" customWidth="1"/>
    <col min="6" max="6" width="15.140625" style="0" customWidth="1"/>
    <col min="7" max="7" width="15.8515625" style="0" customWidth="1"/>
    <col min="8" max="8" width="13.00390625" style="0" customWidth="1"/>
    <col min="9" max="9" width="11.8515625" style="0" customWidth="1"/>
    <col min="10" max="10" width="11.7109375" style="0" bestFit="1" customWidth="1"/>
    <col min="11" max="11" width="13.421875" style="0" customWidth="1"/>
  </cols>
  <sheetData>
    <row r="1" spans="1:11" ht="12.75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7">
        <v>4250</v>
      </c>
    </row>
    <row r="3" spans="1:11" ht="13.5" thickBot="1">
      <c r="A3" s="1" t="s">
        <v>2</v>
      </c>
      <c r="B3" s="1"/>
      <c r="C3" s="1"/>
      <c r="D3" s="1"/>
      <c r="E3" s="1"/>
      <c r="F3" s="1"/>
      <c r="G3" s="4"/>
      <c r="H3" s="4"/>
      <c r="I3" s="4"/>
      <c r="J3" s="4"/>
      <c r="K3" s="5">
        <v>4250</v>
      </c>
    </row>
    <row r="4" spans="1:12" ht="17.25" thickBot="1">
      <c r="A4" s="4"/>
      <c r="B4" s="4"/>
      <c r="C4" s="4"/>
      <c r="D4" s="4"/>
      <c r="E4" s="4"/>
      <c r="F4" s="71"/>
      <c r="G4" s="212" t="s">
        <v>48</v>
      </c>
      <c r="H4" s="213"/>
      <c r="I4" s="214"/>
      <c r="J4" s="91"/>
      <c r="K4" s="92">
        <f>SUM(K2:K3)</f>
        <v>8500</v>
      </c>
      <c r="L4" s="93"/>
    </row>
    <row r="5" spans="1:11" ht="61.5" customHeight="1">
      <c r="A5" s="3" t="s">
        <v>3</v>
      </c>
      <c r="B5" s="10" t="s">
        <v>24</v>
      </c>
      <c r="C5" s="15" t="s">
        <v>22</v>
      </c>
      <c r="D5" s="15" t="s">
        <v>23</v>
      </c>
      <c r="E5" s="16" t="s">
        <v>15</v>
      </c>
      <c r="F5" s="6" t="s">
        <v>6</v>
      </c>
      <c r="G5" s="14" t="s">
        <v>17</v>
      </c>
      <c r="H5" s="15" t="s">
        <v>18</v>
      </c>
      <c r="I5" s="11" t="s">
        <v>7</v>
      </c>
      <c r="J5" s="6"/>
      <c r="K5" s="10" t="s">
        <v>46</v>
      </c>
    </row>
    <row r="6" spans="1:11" ht="38.25" customHeight="1">
      <c r="A6" s="218" t="s">
        <v>4</v>
      </c>
      <c r="B6" s="219"/>
      <c r="C6" s="219"/>
      <c r="D6" s="220"/>
      <c r="E6" s="19">
        <v>7995</v>
      </c>
      <c r="F6" s="7">
        <v>7895</v>
      </c>
      <c r="G6" s="1"/>
      <c r="H6" s="1"/>
      <c r="I6" s="1"/>
      <c r="J6" s="1"/>
      <c r="K6" s="7"/>
    </row>
    <row r="7" spans="1:11" ht="27" customHeight="1">
      <c r="A7" s="6" t="s">
        <v>13</v>
      </c>
      <c r="B7" s="6"/>
      <c r="C7" s="81">
        <v>35</v>
      </c>
      <c r="D7" s="81">
        <v>7</v>
      </c>
      <c r="E7" s="7"/>
      <c r="F7" s="7"/>
      <c r="G7" s="17" t="s">
        <v>36</v>
      </c>
      <c r="H7" s="18" t="s">
        <v>19</v>
      </c>
      <c r="I7" s="51">
        <v>547.09</v>
      </c>
      <c r="J7" s="1"/>
      <c r="K7" s="7">
        <f>SUM(E6-I7)</f>
        <v>7447.91</v>
      </c>
    </row>
    <row r="8" spans="1:12" ht="24" customHeight="1">
      <c r="A8" s="6" t="s">
        <v>8</v>
      </c>
      <c r="B8" s="6"/>
      <c r="C8" s="81">
        <v>44</v>
      </c>
      <c r="D8" s="81">
        <v>53</v>
      </c>
      <c r="E8" s="7"/>
      <c r="F8" s="7"/>
      <c r="G8" s="17" t="s">
        <v>35</v>
      </c>
      <c r="H8" s="18" t="s">
        <v>19</v>
      </c>
      <c r="I8" s="51">
        <v>694.66</v>
      </c>
      <c r="J8" s="1"/>
      <c r="K8" s="7">
        <f>SUM(K7-I8)</f>
        <v>6753.25</v>
      </c>
      <c r="L8" s="40"/>
    </row>
    <row r="9" spans="1:11" ht="24.75" customHeight="1">
      <c r="A9" s="6" t="s">
        <v>9</v>
      </c>
      <c r="B9" s="6">
        <v>1.2</v>
      </c>
      <c r="C9" s="81">
        <v>45</v>
      </c>
      <c r="D9" s="81">
        <v>53</v>
      </c>
      <c r="E9" s="19"/>
      <c r="F9" s="7"/>
      <c r="G9" s="17" t="s">
        <v>39</v>
      </c>
      <c r="H9" s="18" t="s">
        <v>19</v>
      </c>
      <c r="I9" s="51">
        <v>710.26</v>
      </c>
      <c r="J9" s="1"/>
      <c r="K9" s="7">
        <f>SUM(K8-I9)</f>
        <v>6042.99</v>
      </c>
    </row>
    <row r="10" spans="1:11" ht="33.75">
      <c r="A10" s="6" t="s">
        <v>40</v>
      </c>
      <c r="B10" s="6">
        <v>66.11</v>
      </c>
      <c r="C10" s="81">
        <v>67</v>
      </c>
      <c r="D10" s="81">
        <v>31</v>
      </c>
      <c r="E10" s="7"/>
      <c r="F10" s="7"/>
      <c r="G10" s="17" t="s">
        <v>41</v>
      </c>
      <c r="H10" s="18" t="s">
        <v>19</v>
      </c>
      <c r="I10" s="1">
        <v>1050.03</v>
      </c>
      <c r="J10" s="1"/>
      <c r="K10" s="7">
        <f>SUM(K9-I10)</f>
        <v>4992.96</v>
      </c>
    </row>
    <row r="11" spans="1:11" ht="33.75">
      <c r="A11" s="6" t="s">
        <v>42</v>
      </c>
      <c r="B11" s="6"/>
      <c r="C11" s="81">
        <v>56</v>
      </c>
      <c r="D11" s="81">
        <v>51</v>
      </c>
      <c r="E11" s="7"/>
      <c r="F11" s="7"/>
      <c r="G11" s="17" t="s">
        <v>44</v>
      </c>
      <c r="H11" s="18" t="s">
        <v>19</v>
      </c>
      <c r="I11" s="1">
        <v>886.86</v>
      </c>
      <c r="J11" s="1"/>
      <c r="K11" s="7">
        <f>SUM(K10-I11)</f>
        <v>4106.1</v>
      </c>
    </row>
    <row r="12" spans="1:11" ht="12.75">
      <c r="A12" s="6" t="s">
        <v>10</v>
      </c>
      <c r="B12">
        <v>7.13</v>
      </c>
      <c r="C12" s="11"/>
      <c r="D12" s="11"/>
      <c r="E12" s="221" t="s">
        <v>54</v>
      </c>
      <c r="F12" s="222"/>
      <c r="G12" s="13"/>
      <c r="H12" s="18"/>
      <c r="I12" s="1"/>
      <c r="J12" s="1"/>
      <c r="K12" s="7"/>
    </row>
    <row r="13" spans="1:11" ht="22.5" customHeight="1" thickBot="1">
      <c r="A13" s="49" t="s">
        <v>37</v>
      </c>
      <c r="B13" s="42">
        <v>363</v>
      </c>
      <c r="C13" s="42"/>
      <c r="D13" s="42"/>
      <c r="E13" s="46"/>
      <c r="F13" s="46"/>
      <c r="G13" s="47"/>
      <c r="H13" s="48"/>
      <c r="I13" s="50">
        <f>SUM(I7:I12)</f>
        <v>3888.9</v>
      </c>
      <c r="J13" s="1"/>
      <c r="K13" s="7"/>
    </row>
    <row r="14" spans="1:11" ht="33.75">
      <c r="A14" s="60" t="s">
        <v>43</v>
      </c>
      <c r="B14" s="58"/>
      <c r="C14" s="82">
        <v>65</v>
      </c>
      <c r="D14" s="82">
        <v>20</v>
      </c>
      <c r="E14" s="5"/>
      <c r="F14" s="5"/>
      <c r="G14" s="74" t="s">
        <v>57</v>
      </c>
      <c r="H14" s="79" t="s">
        <v>19</v>
      </c>
      <c r="I14" s="73">
        <v>1019.2</v>
      </c>
      <c r="J14" s="1"/>
      <c r="K14" s="7">
        <f>SUM(K11-I14)</f>
        <v>3086.9000000000005</v>
      </c>
    </row>
    <row r="15" spans="1:11" ht="22.5">
      <c r="A15" s="6" t="s">
        <v>11</v>
      </c>
      <c r="B15" s="6"/>
      <c r="C15" s="81">
        <v>71</v>
      </c>
      <c r="D15" s="81">
        <v>41</v>
      </c>
      <c r="E15" s="7"/>
      <c r="F15" s="7"/>
      <c r="G15" s="17" t="s">
        <v>63</v>
      </c>
      <c r="H15" s="59" t="s">
        <v>19</v>
      </c>
      <c r="I15" s="7">
        <v>1118.26</v>
      </c>
      <c r="J15" s="1"/>
      <c r="K15" s="7">
        <f>SUM(K14-I15)</f>
        <v>1968.6400000000006</v>
      </c>
    </row>
    <row r="16" spans="1:11" ht="22.5">
      <c r="A16" s="6" t="s">
        <v>12</v>
      </c>
      <c r="B16" s="6"/>
      <c r="C16" s="81">
        <v>84</v>
      </c>
      <c r="D16" s="81">
        <v>9</v>
      </c>
      <c r="E16" s="7"/>
      <c r="F16" s="7"/>
      <c r="G16" s="17" t="s">
        <v>65</v>
      </c>
      <c r="H16" s="59" t="s">
        <v>19</v>
      </c>
      <c r="I16" s="7">
        <v>1312.74</v>
      </c>
      <c r="J16" s="1"/>
      <c r="K16" s="7">
        <f>SUM(K15-I16)</f>
        <v>655.9000000000005</v>
      </c>
    </row>
    <row r="17" spans="1:11" ht="18.75" customHeight="1" thickBot="1">
      <c r="A17" s="6" t="s">
        <v>14</v>
      </c>
      <c r="B17" s="12"/>
      <c r="C17" s="80">
        <v>65</v>
      </c>
      <c r="D17" s="80">
        <v>7</v>
      </c>
      <c r="E17" s="46"/>
      <c r="F17" s="46"/>
      <c r="G17" s="17" t="s">
        <v>66</v>
      </c>
      <c r="H17" s="18" t="s">
        <v>19</v>
      </c>
      <c r="I17" s="46">
        <v>1015.82</v>
      </c>
      <c r="J17" s="1"/>
      <c r="K17" s="7">
        <f>SUM(K16-I17)</f>
        <v>-359.9199999999995</v>
      </c>
    </row>
    <row r="18" spans="1:11" ht="22.5" customHeight="1">
      <c r="A18" s="49" t="s">
        <v>37</v>
      </c>
      <c r="B18" s="43">
        <v>170</v>
      </c>
      <c r="C18" s="41"/>
      <c r="D18" s="41"/>
      <c r="E18" s="45"/>
      <c r="F18" s="45"/>
      <c r="G18" s="2"/>
      <c r="H18" s="2"/>
      <c r="I18" s="68">
        <f>SUM(I13+I14+I15+I16+I17)</f>
        <v>8354.92</v>
      </c>
      <c r="J18" s="2"/>
      <c r="K18" s="45"/>
    </row>
    <row r="19" spans="1:11" ht="25.5" customHeight="1">
      <c r="A19" s="215" t="s">
        <v>16</v>
      </c>
      <c r="B19" s="216"/>
      <c r="C19" s="216"/>
      <c r="D19" s="217"/>
      <c r="E19" s="19">
        <v>505</v>
      </c>
      <c r="F19" s="7"/>
      <c r="G19" s="1"/>
      <c r="H19" s="1"/>
      <c r="I19" s="1"/>
      <c r="J19" s="1"/>
      <c r="K19" s="1"/>
    </row>
    <row r="20" spans="1:11" ht="12.75">
      <c r="A20" s="1" t="s">
        <v>5</v>
      </c>
      <c r="B20" s="203" t="s">
        <v>62</v>
      </c>
      <c r="C20" s="204"/>
      <c r="D20" s="204"/>
      <c r="E20" s="205"/>
      <c r="F20" s="1"/>
      <c r="G20" s="1" t="s">
        <v>20</v>
      </c>
      <c r="H20" s="18" t="s">
        <v>21</v>
      </c>
      <c r="I20" s="8">
        <v>11.7</v>
      </c>
      <c r="J20" s="1"/>
      <c r="K20" s="7">
        <f>SUM(E19-I20)</f>
        <v>493.3</v>
      </c>
    </row>
    <row r="21" spans="1:11" ht="12.75">
      <c r="A21" s="1" t="s">
        <v>55</v>
      </c>
      <c r="B21" s="76" t="s">
        <v>61</v>
      </c>
      <c r="C21" s="77"/>
      <c r="D21" s="76"/>
      <c r="E21" s="77"/>
      <c r="F21" s="1"/>
      <c r="G21" s="1" t="s">
        <v>59</v>
      </c>
      <c r="H21" s="18" t="s">
        <v>60</v>
      </c>
      <c r="I21" s="8">
        <v>20.01</v>
      </c>
      <c r="J21" s="1"/>
      <c r="K21" s="7">
        <f>SUM(K20-I21)</f>
        <v>473.29</v>
      </c>
    </row>
    <row r="22" spans="1:11" ht="25.5">
      <c r="A22" s="6" t="s">
        <v>56</v>
      </c>
      <c r="B22" s="203" t="s">
        <v>64</v>
      </c>
      <c r="C22" s="204"/>
      <c r="D22" s="204"/>
      <c r="E22" s="205"/>
      <c r="F22" s="1"/>
      <c r="G22" s="1" t="s">
        <v>59</v>
      </c>
      <c r="H22" s="18" t="s">
        <v>60</v>
      </c>
      <c r="I22" s="8">
        <v>64.9</v>
      </c>
      <c r="J22" s="1"/>
      <c r="K22" s="7">
        <f>SUM(K21-I22)</f>
        <v>408.39</v>
      </c>
    </row>
    <row r="23" spans="1:11" ht="13.5" thickBo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6.5" thickBot="1">
      <c r="A24" s="62" t="s">
        <v>22</v>
      </c>
      <c r="B24" s="2"/>
      <c r="C24" s="39">
        <f>SUM(C7:C17)</f>
        <v>532</v>
      </c>
      <c r="D24" s="1">
        <f>SUM(D7+D8+D9+D10+D11+D12+D14+D15+D16+D17)</f>
        <v>272</v>
      </c>
      <c r="E24" s="2"/>
      <c r="F24" s="2"/>
      <c r="G24" s="206" t="s">
        <v>45</v>
      </c>
      <c r="H24" s="207"/>
      <c r="I24" s="69">
        <f>SUM(I20:I23)</f>
        <v>96.61000000000001</v>
      </c>
      <c r="J24" s="2"/>
      <c r="K24" s="45"/>
    </row>
    <row r="25" spans="1:11" ht="14.25">
      <c r="A25" s="1"/>
      <c r="C25" s="27">
        <f>ROUNDDOWN(D25,0)</f>
        <v>4</v>
      </c>
      <c r="D25" s="44">
        <f>D24/60</f>
        <v>4.533333333333333</v>
      </c>
      <c r="F25" s="4"/>
      <c r="G25" s="4"/>
      <c r="H25" s="4"/>
      <c r="J25" s="4"/>
      <c r="K25" s="1"/>
    </row>
    <row r="26" spans="1:11" ht="20.25">
      <c r="A26" s="61" t="s">
        <v>38</v>
      </c>
      <c r="B26" s="63">
        <f>SUM(B13:B23)</f>
        <v>533</v>
      </c>
      <c r="C26" s="64">
        <f>SUM(C24:C25)</f>
        <v>536</v>
      </c>
      <c r="D26" s="65">
        <f>MOD(D24,60)</f>
        <v>32</v>
      </c>
      <c r="E26" s="66">
        <f>SUM(E6:E23)</f>
        <v>8500</v>
      </c>
      <c r="F26" s="1"/>
      <c r="G26" s="208" t="s">
        <v>47</v>
      </c>
      <c r="H26" s="209"/>
      <c r="I26" s="67">
        <f>SUM(I18+I24)</f>
        <v>8451.53</v>
      </c>
      <c r="J26" s="1"/>
      <c r="K26" s="94">
        <f>SUM(E26-I26)</f>
        <v>48.469999999999345</v>
      </c>
    </row>
    <row r="28" spans="1:11" ht="12.75">
      <c r="A28" s="86"/>
      <c r="B28" s="87"/>
      <c r="C28" s="21"/>
      <c r="D28" s="25"/>
      <c r="E28" s="88"/>
      <c r="F28" s="210"/>
      <c r="G28" s="210"/>
      <c r="H28" s="210"/>
      <c r="I28" s="89"/>
      <c r="J28" s="25"/>
      <c r="K28" s="90"/>
    </row>
    <row r="29" spans="1:11" ht="12.75">
      <c r="A29" s="20"/>
      <c r="B29" s="20"/>
      <c r="C29" s="21"/>
      <c r="D29" s="25"/>
      <c r="E29" s="25"/>
      <c r="F29" s="25"/>
      <c r="G29" s="25"/>
      <c r="H29" s="25"/>
      <c r="I29" s="25"/>
      <c r="J29" s="25"/>
      <c r="K29" s="25"/>
    </row>
    <row r="30" spans="1:11" ht="12.75">
      <c r="A30" s="20"/>
      <c r="B30" s="20"/>
      <c r="C30" s="21"/>
      <c r="I30" s="53"/>
      <c r="J30" s="53"/>
      <c r="K30" s="88"/>
    </row>
    <row r="31" spans="1:11" ht="12.75">
      <c r="A31" s="20"/>
      <c r="B31" s="20"/>
      <c r="C31" s="21"/>
      <c r="I31" s="53"/>
      <c r="J31" s="53"/>
      <c r="K31" s="88"/>
    </row>
    <row r="32" spans="1:11" ht="14.25">
      <c r="A32" s="22"/>
      <c r="B32" s="23" t="s">
        <v>25</v>
      </c>
      <c r="C32" s="23" t="s">
        <v>26</v>
      </c>
      <c r="D32" s="24" t="s">
        <v>27</v>
      </c>
      <c r="E32" s="24" t="s">
        <v>28</v>
      </c>
      <c r="F32" s="25"/>
      <c r="I32" s="78"/>
      <c r="J32" s="53"/>
      <c r="K32" s="25"/>
    </row>
    <row r="33" spans="1:11" ht="15" thickBot="1">
      <c r="A33" s="26" t="s">
        <v>29</v>
      </c>
      <c r="B33" s="27">
        <f>SUM(C7+C8+C9+C10+C11+C12+C14+C15+C16+C17)</f>
        <v>532</v>
      </c>
      <c r="C33" s="28">
        <f>SUM(D7+D8+D9+D10+D11+D12+D14+D15+D16+D17)</f>
        <v>272</v>
      </c>
      <c r="D33" s="29"/>
      <c r="E33" s="30"/>
      <c r="F33" s="25"/>
      <c r="I33" s="53"/>
      <c r="J33" s="53"/>
      <c r="K33" s="25"/>
    </row>
    <row r="34" spans="1:11" ht="29.25" thickBot="1">
      <c r="A34" s="31" t="s">
        <v>30</v>
      </c>
      <c r="B34" s="27">
        <f>ROUNDDOWN(F34,0)</f>
        <v>4</v>
      </c>
      <c r="C34" s="23"/>
      <c r="D34" s="29"/>
      <c r="E34" s="30"/>
      <c r="F34" s="32">
        <f>C33/60</f>
        <v>4.533333333333333</v>
      </c>
      <c r="I34" s="53"/>
      <c r="J34" s="53"/>
      <c r="K34" s="25"/>
    </row>
    <row r="35" spans="1:11" ht="18">
      <c r="A35" s="26" t="s">
        <v>31</v>
      </c>
      <c r="B35" s="29"/>
      <c r="C35" s="28">
        <f>MOD(C33,60)</f>
        <v>32</v>
      </c>
      <c r="D35" s="33"/>
      <c r="E35" s="30"/>
      <c r="I35" s="54"/>
      <c r="J35" s="55"/>
      <c r="K35" s="52"/>
    </row>
    <row r="36" spans="1:11" ht="19.5">
      <c r="A36" s="34" t="s">
        <v>32</v>
      </c>
      <c r="B36" s="35">
        <f>SUM(B33:B35)</f>
        <v>536</v>
      </c>
      <c r="C36" s="36">
        <f>MOD(C33,60)</f>
        <v>32</v>
      </c>
      <c r="D36" s="33"/>
      <c r="E36" s="30"/>
      <c r="F36" s="25"/>
      <c r="I36" s="54"/>
      <c r="J36" s="54"/>
      <c r="K36" s="25"/>
    </row>
    <row r="37" spans="1:11" ht="19.5">
      <c r="A37" s="37" t="s">
        <v>33</v>
      </c>
      <c r="B37" s="30"/>
      <c r="C37" s="29"/>
      <c r="D37" s="38">
        <f>SUM(G5:G24)</f>
        <v>0</v>
      </c>
      <c r="E37" s="35"/>
      <c r="F37" s="25"/>
      <c r="I37" s="56"/>
      <c r="J37" s="57"/>
      <c r="K37" s="52"/>
    </row>
    <row r="38" spans="1:10" ht="19.5">
      <c r="A38" s="34" t="s">
        <v>34</v>
      </c>
      <c r="B38" s="29"/>
      <c r="C38" s="29"/>
      <c r="D38" s="35"/>
      <c r="E38" s="35">
        <f>SUM(H5:H24)</f>
        <v>0</v>
      </c>
      <c r="F38" s="25"/>
      <c r="I38" s="25"/>
      <c r="J38" s="25"/>
    </row>
  </sheetData>
  <mergeCells count="10">
    <mergeCell ref="B20:E20"/>
    <mergeCell ref="A1:K1"/>
    <mergeCell ref="G4:I4"/>
    <mergeCell ref="A19:D19"/>
    <mergeCell ref="A6:D6"/>
    <mergeCell ref="E12:F12"/>
    <mergeCell ref="B22:E22"/>
    <mergeCell ref="G24:H24"/>
    <mergeCell ref="G26:H26"/>
    <mergeCell ref="F28:H2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9" r:id="rId1"/>
  <headerFooter alignWithMargins="0">
    <oddFooter>&amp;C
</oddFooter>
  </headerFooter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="80" zoomScaleNormal="80" workbookViewId="0" topLeftCell="A1">
      <selection activeCell="L15" sqref="L15"/>
    </sheetView>
  </sheetViews>
  <sheetFormatPr defaultColWidth="9.140625" defaultRowHeight="12.75"/>
  <cols>
    <col min="1" max="1" width="29.140625" style="0" customWidth="1"/>
    <col min="2" max="2" width="11.57421875" style="0" bestFit="1" customWidth="1"/>
    <col min="3" max="3" width="9.8515625" style="0" customWidth="1"/>
    <col min="4" max="5" width="9.57421875" style="0" customWidth="1"/>
    <col min="6" max="6" width="12.28125" style="0" customWidth="1"/>
    <col min="7" max="7" width="15.140625" style="0" customWidth="1"/>
    <col min="8" max="8" width="16.8515625" style="0" customWidth="1"/>
    <col min="9" max="10" width="13.00390625" style="0" customWidth="1"/>
    <col min="11" max="11" width="11.7109375" style="0" bestFit="1" customWidth="1"/>
    <col min="12" max="12" width="13.421875" style="0" customWidth="1"/>
  </cols>
  <sheetData>
    <row r="1" spans="1:12" ht="30">
      <c r="A1" s="229" t="s">
        <v>67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 ht="23.25" customHeight="1" thickBot="1">
      <c r="A2" s="3" t="s">
        <v>53</v>
      </c>
      <c r="B2" s="230" t="s">
        <v>49</v>
      </c>
      <c r="C2" s="230"/>
      <c r="D2" s="230"/>
      <c r="E2" s="230"/>
      <c r="F2" s="230"/>
      <c r="G2" s="230"/>
      <c r="H2" s="230"/>
      <c r="I2" s="230"/>
      <c r="J2" s="230"/>
      <c r="K2" s="75" t="s">
        <v>58</v>
      </c>
      <c r="L2" s="19">
        <v>2799.23</v>
      </c>
    </row>
    <row r="3" spans="1:12" ht="23.25" customHeight="1" thickBot="1">
      <c r="A3" s="3" t="s">
        <v>52</v>
      </c>
      <c r="B3" s="231" t="s">
        <v>51</v>
      </c>
      <c r="C3" s="232"/>
      <c r="D3" s="232"/>
      <c r="E3" s="232"/>
      <c r="F3" s="232"/>
      <c r="G3" s="232"/>
      <c r="H3" s="232"/>
      <c r="I3" s="232"/>
      <c r="J3" s="233"/>
      <c r="K3" s="75" t="s">
        <v>58</v>
      </c>
      <c r="L3" s="50">
        <v>2550</v>
      </c>
    </row>
    <row r="4" spans="1:12" ht="29.25" customHeight="1" thickBot="1">
      <c r="A4" s="3"/>
      <c r="B4" s="231" t="s">
        <v>70</v>
      </c>
      <c r="C4" s="232"/>
      <c r="D4" s="232"/>
      <c r="E4" s="232"/>
      <c r="F4" s="232"/>
      <c r="G4" s="232"/>
      <c r="H4" s="232"/>
      <c r="I4" s="232"/>
      <c r="J4" s="233"/>
      <c r="K4" s="75"/>
      <c r="L4" s="50">
        <v>48.47</v>
      </c>
    </row>
    <row r="5" spans="1:12" ht="22.5" customHeight="1" thickBot="1">
      <c r="A5" s="9"/>
      <c r="B5" s="237" t="s">
        <v>50</v>
      </c>
      <c r="C5" s="238"/>
      <c r="D5" s="238"/>
      <c r="E5" s="238"/>
      <c r="F5" s="238"/>
      <c r="G5" s="238"/>
      <c r="H5" s="238"/>
      <c r="I5" s="239"/>
      <c r="J5" s="70"/>
      <c r="K5" s="72"/>
      <c r="L5" s="95">
        <f>SUM(L2:L4)</f>
        <v>5397.7</v>
      </c>
    </row>
    <row r="6" spans="1:12" ht="27" customHeight="1">
      <c r="A6" s="1"/>
      <c r="B6" s="1"/>
      <c r="C6" s="234" t="s">
        <v>69</v>
      </c>
      <c r="D6" s="235"/>
      <c r="E6" s="235"/>
      <c r="F6" s="235"/>
      <c r="G6" s="235"/>
      <c r="H6" s="235"/>
      <c r="I6" s="235"/>
      <c r="J6" s="235"/>
      <c r="K6" s="236"/>
      <c r="L6" s="45">
        <v>2550</v>
      </c>
    </row>
    <row r="7" spans="1:12" ht="94.5" customHeight="1">
      <c r="A7" s="11" t="s">
        <v>74</v>
      </c>
      <c r="B7" s="96" t="s">
        <v>76</v>
      </c>
      <c r="C7" s="15" t="s">
        <v>22</v>
      </c>
      <c r="D7" s="15" t="s">
        <v>23</v>
      </c>
      <c r="E7" s="99"/>
      <c r="F7" s="16" t="s">
        <v>71</v>
      </c>
      <c r="G7" s="6"/>
      <c r="H7" s="85" t="s">
        <v>17</v>
      </c>
      <c r="I7" s="10" t="s">
        <v>18</v>
      </c>
      <c r="J7" s="11" t="s">
        <v>7</v>
      </c>
      <c r="K7" s="6"/>
      <c r="L7" s="10" t="s">
        <v>46</v>
      </c>
    </row>
    <row r="8" spans="1:12" ht="38.25" customHeight="1">
      <c r="A8" s="218" t="s">
        <v>77</v>
      </c>
      <c r="B8" s="219"/>
      <c r="C8" s="219"/>
      <c r="D8" s="220"/>
      <c r="E8" s="97"/>
      <c r="F8" s="19">
        <v>5397.7</v>
      </c>
      <c r="G8" s="7"/>
      <c r="H8" s="18" t="s">
        <v>75</v>
      </c>
      <c r="I8" s="1">
        <v>3100494</v>
      </c>
      <c r="J8" s="1"/>
      <c r="K8" s="1"/>
      <c r="L8" s="7"/>
    </row>
    <row r="9" spans="1:12" ht="27" customHeight="1">
      <c r="A9" s="6" t="s">
        <v>128</v>
      </c>
      <c r="B9" s="6"/>
      <c r="C9" s="81">
        <v>24</v>
      </c>
      <c r="D9" s="81">
        <v>8</v>
      </c>
      <c r="E9" s="81"/>
      <c r="F9" s="7"/>
      <c r="G9" s="7"/>
      <c r="H9" s="17"/>
      <c r="I9" s="18"/>
      <c r="J9" s="51"/>
      <c r="K9" s="1"/>
      <c r="L9" s="7">
        <f>SUM(F8-J9)</f>
        <v>5397.7</v>
      </c>
    </row>
    <row r="10" spans="1:13" ht="24" customHeight="1">
      <c r="A10" s="6" t="s">
        <v>68</v>
      </c>
      <c r="B10" s="6"/>
      <c r="C10" s="81">
        <v>36</v>
      </c>
      <c r="D10" s="81">
        <v>51</v>
      </c>
      <c r="E10" s="81"/>
      <c r="F10" s="7"/>
      <c r="G10" s="7"/>
      <c r="H10" s="17"/>
      <c r="I10" s="18"/>
      <c r="J10" s="8">
        <v>937.81</v>
      </c>
      <c r="K10" s="1"/>
      <c r="L10" s="7">
        <f aca="true" t="shared" si="0" ref="L10:L16">SUM(L9-J10)</f>
        <v>4459.889999999999</v>
      </c>
      <c r="M10" s="40"/>
    </row>
    <row r="11" spans="1:12" ht="24.75" customHeight="1">
      <c r="A11" s="6" t="s">
        <v>10</v>
      </c>
      <c r="B11" s="6"/>
      <c r="C11" s="81">
        <v>53</v>
      </c>
      <c r="D11" s="81">
        <v>22</v>
      </c>
      <c r="E11" s="81"/>
      <c r="F11" s="19"/>
      <c r="G11" s="7"/>
      <c r="H11" s="17"/>
      <c r="I11" s="18"/>
      <c r="J11" s="8">
        <v>844.21</v>
      </c>
      <c r="K11" s="1"/>
      <c r="L11" s="7">
        <f t="shared" si="0"/>
        <v>3615.6799999999994</v>
      </c>
    </row>
    <row r="12" spans="1:12" ht="21" customHeight="1">
      <c r="A12" s="6" t="s">
        <v>72</v>
      </c>
      <c r="B12" s="6"/>
      <c r="C12" s="81">
        <v>62</v>
      </c>
      <c r="D12" s="81">
        <v>13</v>
      </c>
      <c r="E12" s="81"/>
      <c r="F12" s="7"/>
      <c r="G12" s="7"/>
      <c r="H12" s="17"/>
      <c r="I12" s="18"/>
      <c r="J12" s="1">
        <v>969.01</v>
      </c>
      <c r="K12" s="1"/>
      <c r="L12" s="7">
        <f t="shared" si="0"/>
        <v>2646.669999999999</v>
      </c>
    </row>
    <row r="13" spans="1:12" ht="19.5" customHeight="1">
      <c r="A13" s="6" t="s">
        <v>73</v>
      </c>
      <c r="B13" s="6"/>
      <c r="C13" s="81">
        <v>61</v>
      </c>
      <c r="D13" s="81">
        <v>49</v>
      </c>
      <c r="E13" s="81"/>
      <c r="F13" s="7"/>
      <c r="G13" s="7"/>
      <c r="H13" s="17"/>
      <c r="I13" s="18"/>
      <c r="J13" s="1">
        <v>969.01</v>
      </c>
      <c r="K13" s="1"/>
      <c r="L13" s="7">
        <f t="shared" si="0"/>
        <v>1677.6599999999992</v>
      </c>
    </row>
    <row r="14" spans="1:12" ht="21" customHeight="1">
      <c r="A14" s="6" t="s">
        <v>43</v>
      </c>
      <c r="B14" s="1"/>
      <c r="C14" s="11">
        <v>73</v>
      </c>
      <c r="D14" s="11">
        <v>7</v>
      </c>
      <c r="E14" s="11"/>
      <c r="F14" s="84"/>
      <c r="G14" s="84"/>
      <c r="H14" s="13"/>
      <c r="I14" s="18"/>
      <c r="J14" s="7">
        <v>1140.61</v>
      </c>
      <c r="K14" s="1"/>
      <c r="L14" s="7">
        <f t="shared" si="0"/>
        <v>537.0499999999993</v>
      </c>
    </row>
    <row r="15" spans="1:12" ht="33.75" customHeight="1">
      <c r="A15" s="6" t="s">
        <v>127</v>
      </c>
      <c r="C15" s="11">
        <v>29</v>
      </c>
      <c r="D15" s="11">
        <v>30</v>
      </c>
      <c r="E15" s="11"/>
      <c r="F15" s="84"/>
      <c r="G15" s="84"/>
      <c r="H15" s="13"/>
      <c r="I15" s="18"/>
      <c r="J15" s="1">
        <v>462.01</v>
      </c>
      <c r="K15" s="1"/>
      <c r="L15" s="94">
        <f t="shared" si="0"/>
        <v>75.03999999999928</v>
      </c>
    </row>
    <row r="16" spans="1:12" ht="16.5" customHeight="1">
      <c r="A16" s="223" t="s">
        <v>93</v>
      </c>
      <c r="B16" s="224"/>
      <c r="C16" s="224"/>
      <c r="D16" s="224"/>
      <c r="E16" s="224"/>
      <c r="F16" s="224"/>
      <c r="G16" s="224"/>
      <c r="H16" s="224"/>
      <c r="I16" s="225"/>
      <c r="J16" s="7">
        <v>75.04</v>
      </c>
      <c r="K16" s="1"/>
      <c r="L16" s="7">
        <f t="shared" si="0"/>
        <v>-7.247535904753022E-13</v>
      </c>
    </row>
    <row r="17" spans="1:12" ht="16.5" thickBot="1">
      <c r="A17" s="62" t="s">
        <v>22</v>
      </c>
      <c r="B17" s="2"/>
      <c r="C17" s="83">
        <f>SUM(C9:C16)</f>
        <v>338</v>
      </c>
      <c r="D17" s="2">
        <f>SUM(D9:D16)</f>
        <v>180</v>
      </c>
      <c r="E17" s="83"/>
      <c r="F17" s="2"/>
      <c r="G17" s="2"/>
      <c r="H17" s="227" t="s">
        <v>45</v>
      </c>
      <c r="I17" s="228"/>
      <c r="J17" s="68">
        <f>SUM(J10:J16)</f>
        <v>5397.7</v>
      </c>
      <c r="K17" s="2"/>
      <c r="L17" s="45"/>
    </row>
    <row r="18" spans="1:12" ht="14.25">
      <c r="A18" s="1"/>
      <c r="C18" s="27">
        <f>ROUNDDOWN(D18,0)</f>
        <v>3</v>
      </c>
      <c r="D18" s="44">
        <f>D17/60</f>
        <v>3</v>
      </c>
      <c r="E18" s="98"/>
      <c r="G18" s="4"/>
      <c r="H18" s="4"/>
      <c r="I18" s="4"/>
      <c r="K18" s="4"/>
      <c r="L18" s="1"/>
    </row>
    <row r="19" spans="1:12" ht="18.75">
      <c r="A19" s="61" t="s">
        <v>38</v>
      </c>
      <c r="B19" s="63">
        <f>SUM(B15:B16)</f>
        <v>0</v>
      </c>
      <c r="C19" s="64">
        <f>SUM(C17:C18)</f>
        <v>341</v>
      </c>
      <c r="D19" s="65">
        <f>MOD(D17,60)</f>
        <v>0</v>
      </c>
      <c r="E19" s="65"/>
      <c r="F19" s="66">
        <f>SUM(F8:F16)</f>
        <v>5397.7</v>
      </c>
      <c r="G19" s="1"/>
      <c r="H19" s="208" t="s">
        <v>47</v>
      </c>
      <c r="I19" s="209"/>
      <c r="J19" s="67">
        <f>SUM(J17)</f>
        <v>5397.7</v>
      </c>
      <c r="K19" s="1"/>
      <c r="L19" s="66">
        <f>SUM(F19-J19)</f>
        <v>0</v>
      </c>
    </row>
    <row r="21" spans="1:12" ht="12.75">
      <c r="A21" s="20"/>
      <c r="B21" s="20"/>
      <c r="C21" s="21"/>
      <c r="J21" s="53"/>
      <c r="K21" s="53"/>
      <c r="L21" s="25"/>
    </row>
    <row r="22" spans="1:12" ht="12.75">
      <c r="A22" s="20"/>
      <c r="B22" s="20"/>
      <c r="C22" s="21"/>
      <c r="G22" s="25"/>
      <c r="H22" s="100"/>
      <c r="J22" s="53"/>
      <c r="K22" s="53"/>
      <c r="L22" s="25"/>
    </row>
    <row r="23" spans="1:12" ht="14.25" customHeight="1">
      <c r="A23" s="22"/>
      <c r="B23" s="23" t="s">
        <v>25</v>
      </c>
      <c r="C23" s="23" t="s">
        <v>26</v>
      </c>
      <c r="D23" s="24" t="s">
        <v>27</v>
      </c>
      <c r="E23" s="24"/>
      <c r="F23" s="24" t="s">
        <v>28</v>
      </c>
      <c r="G23" s="25"/>
      <c r="J23" s="78"/>
      <c r="K23" s="53"/>
      <c r="L23" s="25"/>
    </row>
    <row r="24" spans="1:12" ht="15" customHeight="1" thickBot="1">
      <c r="A24" s="26" t="s">
        <v>29</v>
      </c>
      <c r="B24" s="27">
        <f>SUM(C9+C10+C11+C12+C13+C14+C15)</f>
        <v>338</v>
      </c>
      <c r="C24" s="28">
        <f>SUM(D9:D15)</f>
        <v>180</v>
      </c>
      <c r="D24" s="29"/>
      <c r="E24" s="29"/>
      <c r="F24" s="30"/>
      <c r="G24" s="25"/>
      <c r="J24" s="53"/>
      <c r="K24" s="53"/>
      <c r="L24" s="25"/>
    </row>
    <row r="25" spans="1:12" ht="29.25" thickBot="1">
      <c r="A25" s="31" t="s">
        <v>30</v>
      </c>
      <c r="B25" s="27">
        <f>ROUNDDOWN(G25,0)</f>
        <v>3</v>
      </c>
      <c r="C25" s="23"/>
      <c r="D25" s="29"/>
      <c r="E25" s="29"/>
      <c r="F25" s="30"/>
      <c r="G25" s="32">
        <f>C24/60</f>
        <v>3</v>
      </c>
      <c r="H25" s="226"/>
      <c r="I25" s="226"/>
      <c r="J25" s="226"/>
      <c r="K25" s="226"/>
      <c r="L25" s="226"/>
    </row>
    <row r="26" spans="1:12" ht="14.25">
      <c r="A26" s="26" t="s">
        <v>31</v>
      </c>
      <c r="B26" s="29"/>
      <c r="C26" s="28">
        <f>MOD(C24,60)</f>
        <v>0</v>
      </c>
      <c r="D26" s="33"/>
      <c r="E26" s="33"/>
      <c r="F26" s="30"/>
      <c r="H26" s="226"/>
      <c r="I26" s="226"/>
      <c r="J26" s="226"/>
      <c r="K26" s="226"/>
      <c r="L26" s="226"/>
    </row>
    <row r="27" spans="1:12" ht="19.5">
      <c r="A27" s="34" t="s">
        <v>32</v>
      </c>
      <c r="B27" s="35">
        <f>SUM(B24:B26)</f>
        <v>341</v>
      </c>
      <c r="C27" s="36">
        <f>MOD(C24,60)</f>
        <v>0</v>
      </c>
      <c r="D27" s="33"/>
      <c r="E27" s="33"/>
      <c r="F27" s="30"/>
      <c r="G27" s="25"/>
      <c r="H27" s="226"/>
      <c r="I27" s="226"/>
      <c r="J27" s="226"/>
      <c r="K27" s="226"/>
      <c r="L27" s="226"/>
    </row>
    <row r="28" spans="1:12" ht="19.5">
      <c r="A28" s="37"/>
      <c r="B28" s="30"/>
      <c r="C28" s="29"/>
      <c r="D28" s="38"/>
      <c r="E28" s="38"/>
      <c r="F28" s="35"/>
      <c r="G28" s="100"/>
      <c r="J28" s="56"/>
      <c r="K28" s="57"/>
      <c r="L28" s="52"/>
    </row>
    <row r="29" spans="1:11" ht="19.5">
      <c r="A29" s="34"/>
      <c r="B29" s="29"/>
      <c r="C29" s="29"/>
      <c r="D29" s="35"/>
      <c r="E29" s="35"/>
      <c r="F29" s="35"/>
      <c r="G29" s="25"/>
      <c r="J29" s="25"/>
      <c r="K29" s="25"/>
    </row>
  </sheetData>
  <mergeCells count="11">
    <mergeCell ref="A1:L1"/>
    <mergeCell ref="A8:D8"/>
    <mergeCell ref="B2:J2"/>
    <mergeCell ref="B4:J4"/>
    <mergeCell ref="C6:K6"/>
    <mergeCell ref="B5:I5"/>
    <mergeCell ref="B3:J3"/>
    <mergeCell ref="A16:I16"/>
    <mergeCell ref="H25:L27"/>
    <mergeCell ref="H17:I17"/>
    <mergeCell ref="H19:I1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9" r:id="rId1"/>
  <headerFooter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zoomScale="80" zoomScaleNormal="80" workbookViewId="0" topLeftCell="A1">
      <selection activeCell="C5" sqref="C5:D15"/>
    </sheetView>
  </sheetViews>
  <sheetFormatPr defaultColWidth="9.140625" defaultRowHeight="12.75"/>
  <cols>
    <col min="1" max="1" width="29.140625" style="0" customWidth="1"/>
    <col min="2" max="2" width="11.57421875" style="0" bestFit="1" customWidth="1"/>
    <col min="3" max="3" width="9.8515625" style="0" customWidth="1"/>
    <col min="4" max="5" width="9.57421875" style="0" customWidth="1"/>
    <col min="6" max="6" width="12.28125" style="0" customWidth="1"/>
    <col min="7" max="7" width="15.140625" style="0" customWidth="1"/>
    <col min="8" max="8" width="16.8515625" style="0" customWidth="1"/>
    <col min="9" max="9" width="14.140625" style="0" customWidth="1"/>
    <col min="10" max="10" width="13.00390625" style="0" customWidth="1"/>
    <col min="11" max="11" width="11.7109375" style="0" bestFit="1" customWidth="1"/>
    <col min="12" max="12" width="13.421875" style="0" customWidth="1"/>
  </cols>
  <sheetData>
    <row r="1" spans="1:12" ht="30">
      <c r="A1" s="229" t="s">
        <v>100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 ht="25.5">
      <c r="A2" s="3"/>
      <c r="B2" s="230" t="s">
        <v>101</v>
      </c>
      <c r="C2" s="230"/>
      <c r="D2" s="230"/>
      <c r="E2" s="230"/>
      <c r="F2" s="230"/>
      <c r="G2" s="230"/>
      <c r="H2" s="230"/>
      <c r="I2" s="230"/>
      <c r="J2" s="230"/>
      <c r="K2" s="11" t="s">
        <v>80</v>
      </c>
      <c r="L2" s="19">
        <v>6000</v>
      </c>
    </row>
    <row r="3" spans="1:12" ht="106.5" customHeight="1">
      <c r="A3" s="11" t="s">
        <v>84</v>
      </c>
      <c r="B3" s="96" t="s">
        <v>78</v>
      </c>
      <c r="C3" s="15" t="s">
        <v>22</v>
      </c>
      <c r="D3" s="15" t="s">
        <v>23</v>
      </c>
      <c r="E3" s="99" t="s">
        <v>87</v>
      </c>
      <c r="F3" s="16" t="s">
        <v>71</v>
      </c>
      <c r="G3" s="6"/>
      <c r="H3" s="85" t="s">
        <v>17</v>
      </c>
      <c r="I3" s="10" t="s">
        <v>18</v>
      </c>
      <c r="J3" s="11" t="s">
        <v>7</v>
      </c>
      <c r="K3" s="41"/>
      <c r="L3" s="107" t="s">
        <v>103</v>
      </c>
    </row>
    <row r="4" spans="1:12" ht="12.75">
      <c r="A4" s="215" t="s">
        <v>86</v>
      </c>
      <c r="B4" s="216"/>
      <c r="C4" s="216"/>
      <c r="D4" s="217"/>
      <c r="E4" s="97"/>
      <c r="F4" s="19">
        <v>5315</v>
      </c>
      <c r="G4" s="7"/>
      <c r="H4" s="18" t="s">
        <v>82</v>
      </c>
      <c r="I4" s="1">
        <v>3100494</v>
      </c>
      <c r="J4" s="1"/>
      <c r="K4" s="1"/>
      <c r="L4" s="7"/>
    </row>
    <row r="5" spans="1:12" ht="15">
      <c r="A5" s="102" t="s">
        <v>88</v>
      </c>
      <c r="B5" s="6"/>
      <c r="C5" s="81">
        <v>38</v>
      </c>
      <c r="D5" s="81">
        <v>2</v>
      </c>
      <c r="E5" s="81">
        <v>38</v>
      </c>
      <c r="F5" s="7"/>
      <c r="G5" s="7"/>
      <c r="H5" s="17"/>
      <c r="I5" s="1">
        <v>3100494</v>
      </c>
      <c r="J5" s="113">
        <v>594.61</v>
      </c>
      <c r="K5" s="1"/>
      <c r="L5" s="7">
        <f>SUM(L2-J5)</f>
        <v>5405.39</v>
      </c>
    </row>
    <row r="6" spans="1:12" ht="56.25">
      <c r="A6" s="102">
        <v>40148</v>
      </c>
      <c r="B6" s="6"/>
      <c r="C6" s="81">
        <v>45</v>
      </c>
      <c r="D6" s="81">
        <v>9</v>
      </c>
      <c r="E6" s="81">
        <v>42</v>
      </c>
      <c r="F6" s="7"/>
      <c r="G6" s="7"/>
      <c r="H6" s="17" t="s">
        <v>90</v>
      </c>
      <c r="I6" s="1">
        <v>3100494</v>
      </c>
      <c r="J6" s="113">
        <v>581.97</v>
      </c>
      <c r="K6" s="1"/>
      <c r="L6" s="7">
        <f>SUM(L5-J6)</f>
        <v>4823.42</v>
      </c>
    </row>
    <row r="7" spans="1:12" ht="22.5" customHeight="1">
      <c r="A7" s="102">
        <v>40179</v>
      </c>
      <c r="B7" s="6"/>
      <c r="C7" s="81">
        <v>47</v>
      </c>
      <c r="D7" s="81">
        <v>37</v>
      </c>
      <c r="E7" s="81">
        <v>50</v>
      </c>
      <c r="F7" s="19"/>
      <c r="G7" s="104" t="s">
        <v>89</v>
      </c>
      <c r="H7" s="17"/>
      <c r="I7" s="1">
        <v>3100494</v>
      </c>
      <c r="J7" s="113">
        <v>781.81</v>
      </c>
      <c r="K7" s="1"/>
      <c r="L7" s="7">
        <f aca="true" t="shared" si="0" ref="L7:L12">SUM(L6-J7)</f>
        <v>4041.61</v>
      </c>
    </row>
    <row r="8" spans="1:12" ht="15">
      <c r="A8" s="102">
        <v>40210</v>
      </c>
      <c r="B8" s="6"/>
      <c r="C8" s="81">
        <v>71</v>
      </c>
      <c r="D8" s="81">
        <v>17</v>
      </c>
      <c r="E8" s="81">
        <v>72</v>
      </c>
      <c r="F8" s="7"/>
      <c r="G8" s="7"/>
      <c r="H8" s="17"/>
      <c r="I8" s="1">
        <v>3100494</v>
      </c>
      <c r="J8" s="19">
        <v>1125.01</v>
      </c>
      <c r="K8" s="1"/>
      <c r="L8" s="7">
        <f t="shared" si="0"/>
        <v>2916.6000000000004</v>
      </c>
    </row>
    <row r="9" spans="1:12" ht="15">
      <c r="A9" s="102">
        <v>40238</v>
      </c>
      <c r="B9" s="6"/>
      <c r="C9" s="81">
        <v>93</v>
      </c>
      <c r="D9" s="81">
        <v>43</v>
      </c>
      <c r="E9" s="81">
        <v>93</v>
      </c>
      <c r="F9" s="7"/>
      <c r="G9" s="7"/>
      <c r="H9" s="17"/>
      <c r="I9" s="18">
        <v>3100494</v>
      </c>
      <c r="J9" s="19">
        <v>1452.61</v>
      </c>
      <c r="K9" s="1"/>
      <c r="L9" s="7">
        <f t="shared" si="0"/>
        <v>1463.9900000000005</v>
      </c>
    </row>
    <row r="10" spans="1:12" ht="15">
      <c r="A10" s="102">
        <v>40269</v>
      </c>
      <c r="B10" s="105"/>
      <c r="C10" s="81"/>
      <c r="D10" s="81"/>
      <c r="E10" s="11"/>
      <c r="F10" s="84"/>
      <c r="G10" s="84"/>
      <c r="H10" s="13"/>
      <c r="I10" s="18"/>
      <c r="J10" s="7"/>
      <c r="K10" s="1"/>
      <c r="L10" s="7">
        <f t="shared" si="0"/>
        <v>1463.9900000000005</v>
      </c>
    </row>
    <row r="11" spans="1:12" ht="15">
      <c r="A11" s="99" t="s">
        <v>83</v>
      </c>
      <c r="B11" s="106"/>
      <c r="C11" s="81">
        <v>44</v>
      </c>
      <c r="D11" s="81">
        <v>12</v>
      </c>
      <c r="E11" s="11"/>
      <c r="F11" s="84"/>
      <c r="G11" s="84"/>
      <c r="H11" s="13"/>
      <c r="I11" s="18">
        <v>3100494</v>
      </c>
      <c r="J11" s="3">
        <v>691.33</v>
      </c>
      <c r="K11" s="1"/>
      <c r="L11" s="7">
        <f t="shared" si="0"/>
        <v>772.6600000000004</v>
      </c>
    </row>
    <row r="12" spans="1:12" ht="15.75">
      <c r="A12" s="6"/>
      <c r="B12" s="6"/>
      <c r="C12" s="81"/>
      <c r="D12" s="81"/>
      <c r="E12" s="81"/>
      <c r="F12" s="7"/>
      <c r="G12" s="7"/>
      <c r="H12" s="17"/>
      <c r="I12" s="103"/>
      <c r="J12" s="7"/>
      <c r="K12" s="1"/>
      <c r="L12" s="111">
        <f t="shared" si="0"/>
        <v>772.6600000000004</v>
      </c>
    </row>
    <row r="13" spans="1:12" ht="16.5" thickBot="1">
      <c r="A13" s="62" t="s">
        <v>22</v>
      </c>
      <c r="B13" s="2"/>
      <c r="C13" s="83">
        <f>SUM(C5:C12)</f>
        <v>338</v>
      </c>
      <c r="D13" s="2">
        <f>SUM(D5:D12)</f>
        <v>120</v>
      </c>
      <c r="E13" s="83">
        <v>340</v>
      </c>
      <c r="F13" s="2"/>
      <c r="G13" s="2"/>
      <c r="H13" s="227" t="s">
        <v>102</v>
      </c>
      <c r="I13" s="228"/>
      <c r="J13" s="68">
        <f>SUM(J5:J12)</f>
        <v>5227.339999999999</v>
      </c>
      <c r="K13" s="2"/>
      <c r="L13" s="45"/>
    </row>
    <row r="14" spans="1:12" ht="14.25">
      <c r="A14" s="1"/>
      <c r="C14" s="27">
        <f>ROUNDDOWN(D14,0)</f>
        <v>2</v>
      </c>
      <c r="D14" s="44">
        <f>D13/60</f>
        <v>2</v>
      </c>
      <c r="E14" s="98"/>
      <c r="G14" s="4"/>
      <c r="H14" s="4"/>
      <c r="I14" s="4"/>
      <c r="K14" s="4"/>
      <c r="L14" s="1"/>
    </row>
    <row r="15" spans="1:11" ht="18.75">
      <c r="A15" s="61" t="s">
        <v>38</v>
      </c>
      <c r="B15" s="63">
        <f>SUM(B11:B12)</f>
        <v>0</v>
      </c>
      <c r="C15" s="64">
        <f>SUM(C13:C14)</f>
        <v>340</v>
      </c>
      <c r="D15" s="65">
        <f>MOD(D13,60)</f>
        <v>0</v>
      </c>
      <c r="E15" s="65"/>
      <c r="F15" s="66"/>
      <c r="G15" s="1"/>
      <c r="H15" s="208"/>
      <c r="I15" s="209"/>
      <c r="J15" s="67"/>
      <c r="K15" s="66"/>
    </row>
    <row r="17" spans="1:12" ht="12.75">
      <c r="A17" s="20"/>
      <c r="B17" s="20"/>
      <c r="C17" s="21"/>
      <c r="J17" s="53"/>
      <c r="K17" s="53"/>
      <c r="L17" s="89"/>
    </row>
    <row r="18" spans="1:12" ht="12.75">
      <c r="A18" s="20"/>
      <c r="B18" s="20"/>
      <c r="C18" s="21"/>
      <c r="G18" s="25"/>
      <c r="H18" s="100"/>
      <c r="J18" s="53"/>
      <c r="K18" s="53"/>
      <c r="L18" s="88"/>
    </row>
    <row r="19" spans="1:12" ht="14.25">
      <c r="A19" s="22"/>
      <c r="B19" s="23" t="s">
        <v>25</v>
      </c>
      <c r="C19" s="23" t="s">
        <v>26</v>
      </c>
      <c r="D19" s="24" t="s">
        <v>27</v>
      </c>
      <c r="E19" s="24"/>
      <c r="F19" s="24" t="s">
        <v>28</v>
      </c>
      <c r="G19" s="25"/>
      <c r="J19" s="78"/>
      <c r="K19" s="53"/>
      <c r="L19" s="108"/>
    </row>
    <row r="20" spans="1:12" ht="15" thickBot="1">
      <c r="A20" s="26" t="s">
        <v>29</v>
      </c>
      <c r="B20" s="27">
        <f>SUM(C5+C6+C7+C8+C9+C10+C11)</f>
        <v>338</v>
      </c>
      <c r="C20" s="28">
        <f>SUM(D5:D11)</f>
        <v>120</v>
      </c>
      <c r="D20" s="29"/>
      <c r="E20" s="29"/>
      <c r="F20" s="30"/>
      <c r="G20" s="25"/>
      <c r="I20" s="109"/>
      <c r="J20" s="110"/>
      <c r="K20" s="53"/>
      <c r="L20" s="88"/>
    </row>
    <row r="21" spans="1:12" ht="29.25" thickBot="1">
      <c r="A21" s="31" t="s">
        <v>30</v>
      </c>
      <c r="B21" s="27">
        <f>ROUNDDOWN(G21,0)</f>
        <v>2</v>
      </c>
      <c r="C21" s="23"/>
      <c r="D21" s="29"/>
      <c r="E21" s="29"/>
      <c r="F21" s="30"/>
      <c r="G21" s="32">
        <f>C20/60</f>
        <v>2</v>
      </c>
      <c r="J21" s="53"/>
      <c r="K21" s="53"/>
      <c r="L21" s="25"/>
    </row>
    <row r="22" spans="1:12" ht="18">
      <c r="A22" s="26" t="s">
        <v>31</v>
      </c>
      <c r="B22" s="29"/>
      <c r="C22" s="28">
        <f>MOD(C20,60)</f>
        <v>0</v>
      </c>
      <c r="D22" s="33"/>
      <c r="E22" s="33"/>
      <c r="F22" s="30"/>
      <c r="H22" s="240"/>
      <c r="I22" s="240"/>
      <c r="J22" s="240"/>
      <c r="K22" s="55"/>
      <c r="L22" s="52"/>
    </row>
    <row r="23" spans="1:12" ht="19.5">
      <c r="A23" s="34" t="s">
        <v>32</v>
      </c>
      <c r="B23" s="35">
        <f>SUM(B20:B22)</f>
        <v>340</v>
      </c>
      <c r="C23" s="36">
        <f>MOD(C20,60)</f>
        <v>0</v>
      </c>
      <c r="D23" s="33"/>
      <c r="E23" s="33"/>
      <c r="F23" s="30"/>
      <c r="G23" s="25"/>
      <c r="H23" s="101"/>
      <c r="J23" s="54"/>
      <c r="K23" s="54"/>
      <c r="L23" s="25"/>
    </row>
    <row r="24" spans="1:12" ht="19.5">
      <c r="A24" s="37"/>
      <c r="B24" s="30"/>
      <c r="C24" s="29"/>
      <c r="D24" s="38"/>
      <c r="E24" s="38"/>
      <c r="F24" s="35"/>
      <c r="G24" s="100"/>
      <c r="J24" s="56"/>
      <c r="K24" s="57"/>
      <c r="L24" s="52"/>
    </row>
    <row r="25" spans="1:11" ht="19.5">
      <c r="A25" s="34"/>
      <c r="B25" s="29"/>
      <c r="C25" s="29"/>
      <c r="D25" s="35"/>
      <c r="E25" s="35"/>
      <c r="F25" s="35"/>
      <c r="G25" s="25"/>
      <c r="J25" s="25"/>
      <c r="K25" s="25"/>
    </row>
    <row r="29" spans="7:8" ht="12.75">
      <c r="G29" t="s">
        <v>94</v>
      </c>
      <c r="H29" s="40">
        <v>735</v>
      </c>
    </row>
    <row r="30" spans="7:8" ht="12.75">
      <c r="G30" t="s">
        <v>95</v>
      </c>
      <c r="H30">
        <v>1.81</v>
      </c>
    </row>
    <row r="31" spans="7:8" ht="12.75">
      <c r="G31" t="s">
        <v>96</v>
      </c>
      <c r="H31" s="112">
        <v>29.4</v>
      </c>
    </row>
    <row r="32" spans="7:8" ht="12.75">
      <c r="G32" t="s">
        <v>97</v>
      </c>
      <c r="H32">
        <v>766.21</v>
      </c>
    </row>
    <row r="34" spans="7:8" ht="12.75">
      <c r="G34" t="s">
        <v>98</v>
      </c>
      <c r="H34">
        <v>6.45</v>
      </c>
    </row>
    <row r="38" spans="1:12" ht="30">
      <c r="A38" s="229" t="s">
        <v>81</v>
      </c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</row>
    <row r="39" spans="1:12" ht="29.25" thickBot="1">
      <c r="A39" s="3" t="s">
        <v>79</v>
      </c>
      <c r="B39" s="230" t="s">
        <v>99</v>
      </c>
      <c r="C39" s="230"/>
      <c r="D39" s="230"/>
      <c r="E39" s="230"/>
      <c r="F39" s="230"/>
      <c r="G39" s="230"/>
      <c r="H39" s="230"/>
      <c r="I39" s="230"/>
      <c r="J39" s="230"/>
      <c r="K39" s="11" t="s">
        <v>80</v>
      </c>
      <c r="L39" s="19">
        <v>9234</v>
      </c>
    </row>
    <row r="40" spans="1:12" ht="20.25">
      <c r="A40" s="9"/>
      <c r="B40" s="237" t="s">
        <v>92</v>
      </c>
      <c r="C40" s="238"/>
      <c r="D40" s="238"/>
      <c r="E40" s="238"/>
      <c r="F40" s="238"/>
      <c r="G40" s="238"/>
      <c r="H40" s="238"/>
      <c r="I40" s="239"/>
      <c r="J40" s="70"/>
      <c r="K40" s="1"/>
      <c r="L40" s="66"/>
    </row>
    <row r="41" spans="1:12" ht="84">
      <c r="A41" s="11" t="s">
        <v>84</v>
      </c>
      <c r="B41" s="96" t="s">
        <v>78</v>
      </c>
      <c r="C41" s="15" t="s">
        <v>22</v>
      </c>
      <c r="D41" s="15" t="s">
        <v>23</v>
      </c>
      <c r="E41" s="99" t="s">
        <v>87</v>
      </c>
      <c r="F41" s="16" t="s">
        <v>71</v>
      </c>
      <c r="G41" s="6"/>
      <c r="H41" s="85" t="s">
        <v>17</v>
      </c>
      <c r="I41" s="10" t="s">
        <v>18</v>
      </c>
      <c r="J41" s="11" t="s">
        <v>7</v>
      </c>
      <c r="K41" s="41"/>
      <c r="L41" s="107" t="s">
        <v>91</v>
      </c>
    </row>
    <row r="42" spans="1:12" ht="12.75">
      <c r="A42" s="215" t="s">
        <v>86</v>
      </c>
      <c r="B42" s="216"/>
      <c r="C42" s="216"/>
      <c r="D42" s="217"/>
      <c r="E42" s="97"/>
      <c r="F42" s="19">
        <v>5315</v>
      </c>
      <c r="G42" s="7"/>
      <c r="H42" s="18" t="s">
        <v>82</v>
      </c>
      <c r="I42" s="1">
        <v>3100494</v>
      </c>
      <c r="J42" s="1"/>
      <c r="K42" s="1"/>
      <c r="L42" s="7"/>
    </row>
    <row r="43" spans="1:12" ht="15">
      <c r="A43" s="102" t="s">
        <v>88</v>
      </c>
      <c r="B43" s="6"/>
      <c r="C43" s="81">
        <v>38</v>
      </c>
      <c r="D43" s="81">
        <v>2</v>
      </c>
      <c r="E43" s="81">
        <v>38</v>
      </c>
      <c r="F43" s="7"/>
      <c r="G43" s="7"/>
      <c r="H43" s="17"/>
      <c r="I43" s="1">
        <v>3100494</v>
      </c>
      <c r="J43" s="8">
        <v>594.61</v>
      </c>
      <c r="K43" s="1"/>
      <c r="L43" s="7">
        <f>SUM(L39-J43)</f>
        <v>8639.39</v>
      </c>
    </row>
    <row r="44" spans="1:12" ht="56.25">
      <c r="A44" s="102">
        <v>40148</v>
      </c>
      <c r="B44" s="6"/>
      <c r="C44" s="81">
        <v>45</v>
      </c>
      <c r="D44" s="81">
        <v>9</v>
      </c>
      <c r="E44" s="81">
        <v>42</v>
      </c>
      <c r="F44" s="7"/>
      <c r="G44" s="7"/>
      <c r="H44" s="17" t="s">
        <v>90</v>
      </c>
      <c r="I44" s="1">
        <v>3100494</v>
      </c>
      <c r="J44" s="8">
        <v>581.97</v>
      </c>
      <c r="K44" s="1"/>
      <c r="L44" s="7">
        <f>SUM(L43-J44)</f>
        <v>8057.419999999999</v>
      </c>
    </row>
    <row r="45" spans="1:12" ht="18.75">
      <c r="A45" s="102">
        <v>40179</v>
      </c>
      <c r="B45" s="6"/>
      <c r="C45" s="81">
        <v>47</v>
      </c>
      <c r="D45" s="81">
        <v>37</v>
      </c>
      <c r="E45" s="81">
        <v>50</v>
      </c>
      <c r="F45" s="19"/>
      <c r="G45" s="104" t="s">
        <v>89</v>
      </c>
      <c r="H45" s="17"/>
      <c r="I45" s="1">
        <v>3100494</v>
      </c>
      <c r="J45" s="8">
        <v>781.81</v>
      </c>
      <c r="K45" s="1"/>
      <c r="L45" s="7">
        <f aca="true" t="shared" si="1" ref="L45:L50">SUM(L44-J45)</f>
        <v>7275.609999999999</v>
      </c>
    </row>
    <row r="46" spans="1:12" ht="15">
      <c r="A46" s="102">
        <v>40210</v>
      </c>
      <c r="B46" s="6"/>
      <c r="C46" s="81">
        <v>71</v>
      </c>
      <c r="D46" s="81">
        <v>17</v>
      </c>
      <c r="E46" s="81">
        <v>72</v>
      </c>
      <c r="F46" s="7"/>
      <c r="G46" s="7"/>
      <c r="H46" s="17"/>
      <c r="I46" s="1">
        <v>3100494</v>
      </c>
      <c r="J46" s="7">
        <v>1125.01</v>
      </c>
      <c r="K46" s="1"/>
      <c r="L46" s="7">
        <f t="shared" si="1"/>
        <v>6150.5999999999985</v>
      </c>
    </row>
    <row r="47" spans="1:12" ht="15">
      <c r="A47" s="102">
        <v>40238</v>
      </c>
      <c r="B47" s="6"/>
      <c r="C47" s="81">
        <v>93</v>
      </c>
      <c r="D47" s="81">
        <v>43</v>
      </c>
      <c r="E47" s="81">
        <v>93</v>
      </c>
      <c r="F47" s="7"/>
      <c r="G47" s="7"/>
      <c r="H47" s="17"/>
      <c r="I47" s="18">
        <v>3100494</v>
      </c>
      <c r="J47" s="7">
        <v>1452.61</v>
      </c>
      <c r="K47" s="1"/>
      <c r="L47" s="7">
        <f t="shared" si="1"/>
        <v>4697.989999999999</v>
      </c>
    </row>
    <row r="48" spans="1:12" ht="15">
      <c r="A48" s="102">
        <v>40269</v>
      </c>
      <c r="B48" s="105"/>
      <c r="C48" s="81"/>
      <c r="D48" s="81"/>
      <c r="E48" s="11"/>
      <c r="F48" s="84"/>
      <c r="G48" s="84"/>
      <c r="H48" s="13"/>
      <c r="I48" s="18"/>
      <c r="J48" s="7"/>
      <c r="K48" s="1"/>
      <c r="L48" s="7">
        <f t="shared" si="1"/>
        <v>4697.989999999999</v>
      </c>
    </row>
    <row r="49" spans="1:12" ht="15">
      <c r="A49" s="99" t="s">
        <v>83</v>
      </c>
      <c r="B49" s="106"/>
      <c r="C49" s="81">
        <v>44</v>
      </c>
      <c r="D49" s="81">
        <v>12</v>
      </c>
      <c r="E49" s="11"/>
      <c r="F49" s="84"/>
      <c r="G49" s="84"/>
      <c r="H49" s="13"/>
      <c r="I49" s="18">
        <v>3100494</v>
      </c>
      <c r="J49" s="1">
        <v>691.33</v>
      </c>
      <c r="K49" s="1"/>
      <c r="L49" s="7">
        <f t="shared" si="1"/>
        <v>4006.659999999999</v>
      </c>
    </row>
    <row r="50" spans="1:12" ht="15">
      <c r="A50" s="6" t="s">
        <v>85</v>
      </c>
      <c r="B50" s="6"/>
      <c r="C50" s="81"/>
      <c r="D50" s="81"/>
      <c r="E50" s="81"/>
      <c r="F50" s="7"/>
      <c r="G50" s="7"/>
      <c r="H50" s="17"/>
      <c r="I50" s="103">
        <v>10.86</v>
      </c>
      <c r="J50" s="7"/>
      <c r="K50" s="1"/>
      <c r="L50" s="7">
        <f t="shared" si="1"/>
        <v>4006.659999999999</v>
      </c>
    </row>
    <row r="51" spans="1:12" ht="16.5" thickBot="1">
      <c r="A51" s="62" t="s">
        <v>22</v>
      </c>
      <c r="B51" s="2"/>
      <c r="C51" s="83">
        <f>SUM(C43:C50)</f>
        <v>338</v>
      </c>
      <c r="D51" s="2">
        <f>SUM(D43:D50)</f>
        <v>120</v>
      </c>
      <c r="E51" s="83">
        <v>340</v>
      </c>
      <c r="F51" s="2"/>
      <c r="G51" s="2"/>
      <c r="H51" s="227" t="s">
        <v>45</v>
      </c>
      <c r="I51" s="228"/>
      <c r="J51" s="68">
        <f>SUM(J43:J50)</f>
        <v>5227.339999999999</v>
      </c>
      <c r="K51" s="2"/>
      <c r="L51" s="45"/>
    </row>
    <row r="52" spans="1:12" ht="14.25">
      <c r="A52" s="1"/>
      <c r="C52" s="27">
        <f>ROUNDDOWN(D52,0)</f>
        <v>2</v>
      </c>
      <c r="D52" s="44">
        <f>D51/60</f>
        <v>2</v>
      </c>
      <c r="E52" s="98"/>
      <c r="G52" s="4"/>
      <c r="H52" s="4"/>
      <c r="I52" s="4"/>
      <c r="K52" s="4"/>
      <c r="L52" s="1"/>
    </row>
    <row r="53" spans="1:11" ht="18.75">
      <c r="A53" s="61" t="s">
        <v>38</v>
      </c>
      <c r="B53" s="63">
        <f>SUM(B49:B50)</f>
        <v>0</v>
      </c>
      <c r="C53" s="64">
        <f>SUM(C51:C52)</f>
        <v>340</v>
      </c>
      <c r="D53" s="65">
        <f>MOD(D51,60)</f>
        <v>0</v>
      </c>
      <c r="E53" s="65"/>
      <c r="F53" s="66">
        <f>SUM(F42:F50)</f>
        <v>5315</v>
      </c>
      <c r="G53" s="1"/>
      <c r="H53" s="208" t="s">
        <v>47</v>
      </c>
      <c r="I53" s="209"/>
      <c r="J53" s="67">
        <f>SUM(J51)</f>
        <v>5227.339999999999</v>
      </c>
      <c r="K53" s="66">
        <f>SUM(F53-J53)</f>
        <v>87.66000000000076</v>
      </c>
    </row>
    <row r="55" spans="1:12" ht="12.75">
      <c r="A55" s="20"/>
      <c r="B55" s="20"/>
      <c r="C55" s="21"/>
      <c r="J55" s="53"/>
      <c r="K55" s="53"/>
      <c r="L55" s="89"/>
    </row>
    <row r="56" spans="1:12" ht="12.75">
      <c r="A56" s="20"/>
      <c r="B56" s="20"/>
      <c r="C56" s="21"/>
      <c r="G56" s="25"/>
      <c r="H56" s="100"/>
      <c r="J56" s="53"/>
      <c r="K56" s="53"/>
      <c r="L56" s="88"/>
    </row>
    <row r="57" spans="1:12" ht="14.25">
      <c r="A57" s="22"/>
      <c r="B57" s="23" t="s">
        <v>25</v>
      </c>
      <c r="C57" s="23" t="s">
        <v>26</v>
      </c>
      <c r="D57" s="24" t="s">
        <v>27</v>
      </c>
      <c r="E57" s="24"/>
      <c r="F57" s="24" t="s">
        <v>28</v>
      </c>
      <c r="G57" s="25"/>
      <c r="J57" s="78"/>
      <c r="K57" s="53"/>
      <c r="L57" s="108"/>
    </row>
    <row r="58" spans="1:12" ht="15" thickBot="1">
      <c r="A58" s="26" t="s">
        <v>29</v>
      </c>
      <c r="B58" s="27">
        <f>SUM(C43+C44+C45+C46+C47+C48+C49)</f>
        <v>338</v>
      </c>
      <c r="C58" s="28">
        <f>SUM(D43:D49)</f>
        <v>120</v>
      </c>
      <c r="D58" s="29"/>
      <c r="E58" s="29"/>
      <c r="F58" s="30"/>
      <c r="G58" s="25"/>
      <c r="I58" s="109"/>
      <c r="J58" s="110"/>
      <c r="K58" s="53"/>
      <c r="L58" s="88"/>
    </row>
    <row r="59" spans="1:12" ht="29.25" thickBot="1">
      <c r="A59" s="31" t="s">
        <v>30</v>
      </c>
      <c r="B59" s="27">
        <f>ROUNDDOWN(G59,0)</f>
        <v>2</v>
      </c>
      <c r="C59" s="23"/>
      <c r="D59" s="29"/>
      <c r="E59" s="29"/>
      <c r="F59" s="30"/>
      <c r="G59" s="32">
        <f>C58/60</f>
        <v>2</v>
      </c>
      <c r="J59" s="53"/>
      <c r="K59" s="53"/>
      <c r="L59" s="25"/>
    </row>
    <row r="60" spans="1:12" ht="18">
      <c r="A60" s="26" t="s">
        <v>31</v>
      </c>
      <c r="B60" s="29"/>
      <c r="C60" s="28">
        <f>MOD(C58,60)</f>
        <v>0</v>
      </c>
      <c r="D60" s="33"/>
      <c r="E60" s="33"/>
      <c r="F60" s="30"/>
      <c r="H60" s="240"/>
      <c r="I60" s="240"/>
      <c r="J60" s="240"/>
      <c r="K60" s="55"/>
      <c r="L60" s="52"/>
    </row>
    <row r="61" spans="1:12" ht="19.5">
      <c r="A61" s="34" t="s">
        <v>32</v>
      </c>
      <c r="B61" s="35">
        <f>SUM(B58:B60)</f>
        <v>340</v>
      </c>
      <c r="C61" s="36">
        <f>MOD(C58,60)</f>
        <v>0</v>
      </c>
      <c r="D61" s="33"/>
      <c r="E61" s="33"/>
      <c r="F61" s="30"/>
      <c r="G61" s="25"/>
      <c r="H61" s="101"/>
      <c r="J61" s="54"/>
      <c r="K61" s="54"/>
      <c r="L61" s="25"/>
    </row>
    <row r="62" spans="1:12" ht="19.5">
      <c r="A62" s="37"/>
      <c r="B62" s="30"/>
      <c r="C62" s="29"/>
      <c r="D62" s="38"/>
      <c r="E62" s="38"/>
      <c r="F62" s="35"/>
      <c r="G62" s="100"/>
      <c r="J62" s="56"/>
      <c r="K62" s="57"/>
      <c r="L62" s="52"/>
    </row>
    <row r="63" spans="1:11" ht="19.5">
      <c r="A63" s="34"/>
      <c r="B63" s="29"/>
      <c r="C63" s="29"/>
      <c r="D63" s="35"/>
      <c r="E63" s="35"/>
      <c r="F63" s="35"/>
      <c r="G63" s="25"/>
      <c r="J63" s="25"/>
      <c r="K63" s="25"/>
    </row>
  </sheetData>
  <mergeCells count="13">
    <mergeCell ref="H13:I13"/>
    <mergeCell ref="H15:I15"/>
    <mergeCell ref="H22:J22"/>
    <mergeCell ref="A1:L1"/>
    <mergeCell ref="B2:J2"/>
    <mergeCell ref="A4:D4"/>
    <mergeCell ref="H60:J60"/>
    <mergeCell ref="H51:I51"/>
    <mergeCell ref="H53:I53"/>
    <mergeCell ref="A38:L38"/>
    <mergeCell ref="A42:D42"/>
    <mergeCell ref="B39:J39"/>
    <mergeCell ref="B40:I4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7" r:id="rId1"/>
  <headerFooter alignWithMargins="0"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zoomScale="80" zoomScaleNormal="80" workbookViewId="0" topLeftCell="A1">
      <selection activeCell="A16" sqref="A16"/>
    </sheetView>
  </sheetViews>
  <sheetFormatPr defaultColWidth="9.140625" defaultRowHeight="12.75"/>
  <cols>
    <col min="1" max="1" width="37.00390625" style="0" customWidth="1"/>
    <col min="2" max="2" width="11.57421875" style="0" bestFit="1" customWidth="1"/>
    <col min="3" max="3" width="12.140625" style="0" customWidth="1"/>
    <col min="4" max="4" width="14.00390625" style="0" customWidth="1"/>
    <col min="5" max="5" width="10.8515625" style="0" customWidth="1"/>
    <col min="6" max="6" width="41.57421875" style="0" customWidth="1"/>
    <col min="7" max="7" width="19.28125" style="0" customWidth="1"/>
  </cols>
  <sheetData>
    <row r="1" spans="1:7" ht="30">
      <c r="A1" s="241" t="s">
        <v>100</v>
      </c>
      <c r="B1" s="241"/>
      <c r="C1" s="241"/>
      <c r="D1" s="241"/>
      <c r="E1" s="241"/>
      <c r="F1" s="241"/>
      <c r="G1" s="241"/>
    </row>
    <row r="2" spans="1:7" ht="72.75" customHeight="1">
      <c r="A2" s="148"/>
      <c r="B2" s="242" t="s">
        <v>112</v>
      </c>
      <c r="C2" s="243"/>
      <c r="D2" s="243"/>
      <c r="E2" s="243"/>
      <c r="F2" s="243"/>
      <c r="G2" s="172">
        <v>6000</v>
      </c>
    </row>
    <row r="3" spans="1:7" ht="106.5" customHeight="1">
      <c r="A3" s="150" t="s">
        <v>104</v>
      </c>
      <c r="B3" s="151"/>
      <c r="C3" s="176" t="s">
        <v>22</v>
      </c>
      <c r="D3" s="176" t="s">
        <v>23</v>
      </c>
      <c r="E3" s="152" t="s">
        <v>111</v>
      </c>
      <c r="F3" s="150" t="s">
        <v>110</v>
      </c>
      <c r="G3" s="175" t="s">
        <v>108</v>
      </c>
    </row>
    <row r="4" spans="1:7" ht="26.25" customHeight="1">
      <c r="A4" s="244" t="s">
        <v>107</v>
      </c>
      <c r="B4" s="245"/>
      <c r="C4" s="245"/>
      <c r="D4" s="246"/>
      <c r="E4" s="154"/>
      <c r="F4" s="156"/>
      <c r="G4" s="155"/>
    </row>
    <row r="5" spans="1:7" ht="15">
      <c r="A5" s="157" t="s">
        <v>106</v>
      </c>
      <c r="B5" s="153"/>
      <c r="C5" s="153">
        <v>38</v>
      </c>
      <c r="D5" s="153">
        <v>2</v>
      </c>
      <c r="E5" s="153">
        <v>38</v>
      </c>
      <c r="F5" s="158">
        <v>594.61</v>
      </c>
      <c r="G5" s="155">
        <f>SUM(G2-F5)</f>
        <v>5405.39</v>
      </c>
    </row>
    <row r="6" spans="1:7" ht="15">
      <c r="A6" s="157">
        <v>40148</v>
      </c>
      <c r="B6" s="153"/>
      <c r="C6" s="153">
        <v>45</v>
      </c>
      <c r="D6" s="153">
        <v>9</v>
      </c>
      <c r="E6" s="153">
        <v>42</v>
      </c>
      <c r="F6" s="158">
        <v>581.97</v>
      </c>
      <c r="G6" s="155">
        <f aca="true" t="shared" si="0" ref="G6:G11">SUM(G5-F6)</f>
        <v>4823.42</v>
      </c>
    </row>
    <row r="7" spans="1:7" ht="22.5" customHeight="1">
      <c r="A7" s="157">
        <v>40179</v>
      </c>
      <c r="B7" s="153"/>
      <c r="C7" s="153">
        <v>47</v>
      </c>
      <c r="D7" s="153">
        <v>37</v>
      </c>
      <c r="E7" s="153">
        <v>50</v>
      </c>
      <c r="F7" s="158">
        <v>781.81</v>
      </c>
      <c r="G7" s="155">
        <f t="shared" si="0"/>
        <v>4041.61</v>
      </c>
    </row>
    <row r="8" spans="1:7" ht="15">
      <c r="A8" s="157">
        <v>40210</v>
      </c>
      <c r="B8" s="153"/>
      <c r="C8" s="153">
        <v>71</v>
      </c>
      <c r="D8" s="153">
        <v>17</v>
      </c>
      <c r="E8" s="153">
        <v>72</v>
      </c>
      <c r="F8" s="149">
        <v>1125.01</v>
      </c>
      <c r="G8" s="155">
        <f t="shared" si="0"/>
        <v>2916.6000000000004</v>
      </c>
    </row>
    <row r="9" spans="1:7" ht="15">
      <c r="A9" s="157">
        <v>40238</v>
      </c>
      <c r="B9" s="153"/>
      <c r="C9" s="153">
        <v>93</v>
      </c>
      <c r="D9" s="153">
        <v>43</v>
      </c>
      <c r="E9" s="153">
        <v>93</v>
      </c>
      <c r="F9" s="149">
        <v>1452.61</v>
      </c>
      <c r="G9" s="155">
        <f t="shared" si="0"/>
        <v>1463.9900000000005</v>
      </c>
    </row>
    <row r="10" spans="1:7" ht="15">
      <c r="A10" s="157">
        <v>40269</v>
      </c>
      <c r="B10" s="156"/>
      <c r="C10" s="153"/>
      <c r="D10" s="153"/>
      <c r="E10" s="150"/>
      <c r="F10" s="155"/>
      <c r="G10" s="155">
        <f t="shared" si="0"/>
        <v>1463.9900000000005</v>
      </c>
    </row>
    <row r="11" spans="1:7" ht="15.75" thickBot="1">
      <c r="A11" s="165" t="s">
        <v>105</v>
      </c>
      <c r="B11" s="162"/>
      <c r="C11" s="163">
        <v>44</v>
      </c>
      <c r="D11" s="163">
        <v>12</v>
      </c>
      <c r="E11" s="164"/>
      <c r="F11" s="174">
        <v>691.33</v>
      </c>
      <c r="G11" s="173">
        <f t="shared" si="0"/>
        <v>772.6600000000004</v>
      </c>
    </row>
    <row r="12" spans="1:7" ht="15">
      <c r="A12" s="161" t="s">
        <v>22</v>
      </c>
      <c r="B12" s="156"/>
      <c r="C12" s="170">
        <f>SUM(C5:C11)</f>
        <v>338</v>
      </c>
      <c r="D12" s="156">
        <f>SUM(D5:D11)</f>
        <v>120</v>
      </c>
      <c r="E12" s="170">
        <v>340</v>
      </c>
      <c r="F12" s="160">
        <f>SUM(F5:F11)</f>
        <v>5227.339999999999</v>
      </c>
      <c r="G12" s="155"/>
    </row>
    <row r="13" spans="1:7" ht="18">
      <c r="A13" s="166"/>
      <c r="B13" s="167"/>
      <c r="C13" s="168"/>
      <c r="D13" s="169"/>
      <c r="E13" s="169"/>
      <c r="F13" s="247" t="s">
        <v>109</v>
      </c>
      <c r="G13" s="247"/>
    </row>
    <row r="14" spans="1:7" ht="12.75">
      <c r="A14" s="159"/>
      <c r="B14" s="159"/>
      <c r="C14" s="159"/>
      <c r="D14" s="159"/>
      <c r="E14" s="159"/>
      <c r="F14" s="159"/>
      <c r="G14" s="159"/>
    </row>
    <row r="15" spans="1:7" ht="12.75">
      <c r="A15" s="135"/>
      <c r="B15" s="135"/>
      <c r="C15" s="136"/>
      <c r="D15" s="129"/>
      <c r="E15" s="129"/>
      <c r="F15" s="53"/>
      <c r="G15" s="89"/>
    </row>
    <row r="16" spans="1:7" ht="12.75">
      <c r="A16" s="135"/>
      <c r="B16" s="135"/>
      <c r="C16" s="136"/>
      <c r="D16" s="129"/>
      <c r="E16" s="129"/>
      <c r="F16" s="53"/>
      <c r="G16" s="88"/>
    </row>
    <row r="17" spans="1:7" ht="14.25">
      <c r="A17" s="137"/>
      <c r="B17" s="138"/>
      <c r="C17" s="138"/>
      <c r="D17" s="139"/>
      <c r="E17" s="139"/>
      <c r="F17" s="78"/>
      <c r="G17" s="108"/>
    </row>
    <row r="18" spans="1:7" ht="14.25">
      <c r="A18" s="140"/>
      <c r="B18" s="54"/>
      <c r="C18" s="141"/>
      <c r="D18" s="129"/>
      <c r="E18" s="129"/>
      <c r="F18" s="110"/>
      <c r="G18" s="88"/>
    </row>
    <row r="19" spans="1:7" ht="14.25">
      <c r="A19" s="137"/>
      <c r="B19" s="54"/>
      <c r="C19" s="138"/>
      <c r="D19" s="129"/>
      <c r="E19" s="129"/>
      <c r="F19" s="53"/>
      <c r="G19" s="25"/>
    </row>
    <row r="20" spans="1:7" ht="18">
      <c r="A20" s="140"/>
      <c r="B20" s="129"/>
      <c r="C20" s="141"/>
      <c r="D20" s="143"/>
      <c r="E20" s="143"/>
      <c r="F20" s="171"/>
      <c r="G20" s="52"/>
    </row>
    <row r="21" spans="1:7" ht="19.5">
      <c r="A21" s="144"/>
      <c r="B21" s="56"/>
      <c r="C21" s="145"/>
      <c r="D21" s="143"/>
      <c r="E21" s="143"/>
      <c r="F21" s="54"/>
      <c r="G21" s="25"/>
    </row>
    <row r="22" spans="1:7" ht="19.5">
      <c r="A22" s="146"/>
      <c r="B22" s="142"/>
      <c r="C22" s="129"/>
      <c r="D22" s="147"/>
      <c r="E22" s="147"/>
      <c r="F22" s="56"/>
      <c r="G22" s="52"/>
    </row>
    <row r="23" spans="1:6" ht="19.5">
      <c r="A23" s="144"/>
      <c r="B23" s="129"/>
      <c r="C23" s="129"/>
      <c r="D23" s="56"/>
      <c r="E23" s="56"/>
      <c r="F23" s="25"/>
    </row>
    <row r="24" spans="1:5" ht="12.75">
      <c r="A24" s="129"/>
      <c r="B24" s="129"/>
      <c r="C24" s="129"/>
      <c r="D24" s="129"/>
      <c r="E24" s="129"/>
    </row>
    <row r="26" spans="1:7" ht="12.75">
      <c r="A26" s="25"/>
      <c r="B26" s="25"/>
      <c r="C26" s="25"/>
      <c r="D26" s="25"/>
      <c r="E26" s="25"/>
      <c r="F26" s="25"/>
      <c r="G26" s="25"/>
    </row>
    <row r="27" spans="1:7" ht="12.75">
      <c r="A27" s="25"/>
      <c r="B27" s="25"/>
      <c r="C27" s="25"/>
      <c r="D27" s="25"/>
      <c r="E27" s="25"/>
      <c r="F27" s="25"/>
      <c r="G27" s="25"/>
    </row>
    <row r="28" spans="1:7" ht="12.75">
      <c r="A28" s="25"/>
      <c r="B28" s="25"/>
      <c r="C28" s="25"/>
      <c r="D28" s="25"/>
      <c r="E28" s="25"/>
      <c r="F28" s="25"/>
      <c r="G28" s="25"/>
    </row>
    <row r="29" spans="1:7" ht="12.75">
      <c r="A29" s="25"/>
      <c r="B29" s="25"/>
      <c r="C29" s="25"/>
      <c r="D29" s="25"/>
      <c r="E29" s="25"/>
      <c r="F29" s="25"/>
      <c r="G29" s="25"/>
    </row>
    <row r="30" spans="1:7" ht="12.75">
      <c r="A30" s="25"/>
      <c r="B30" s="25"/>
      <c r="C30" s="25"/>
      <c r="D30" s="25"/>
      <c r="E30" s="25"/>
      <c r="F30" s="25"/>
      <c r="G30" s="25"/>
    </row>
    <row r="31" spans="1:7" ht="12.75">
      <c r="A31" s="25"/>
      <c r="B31" s="25"/>
      <c r="C31" s="25"/>
      <c r="D31" s="25"/>
      <c r="E31" s="25"/>
      <c r="F31" s="25"/>
      <c r="G31" s="25"/>
    </row>
    <row r="32" spans="1:7" ht="12.75">
      <c r="A32" s="25"/>
      <c r="B32" s="25"/>
      <c r="C32" s="25"/>
      <c r="D32" s="25"/>
      <c r="E32" s="25"/>
      <c r="F32" s="25"/>
      <c r="G32" s="25"/>
    </row>
    <row r="33" spans="1:7" ht="12.75">
      <c r="A33" s="25"/>
      <c r="B33" s="25"/>
      <c r="C33" s="25"/>
      <c r="D33" s="25"/>
      <c r="E33" s="25"/>
      <c r="F33" s="25"/>
      <c r="G33" s="25"/>
    </row>
    <row r="34" spans="1:7" ht="12.75">
      <c r="A34" s="25"/>
      <c r="B34" s="25"/>
      <c r="C34" s="25"/>
      <c r="D34" s="25"/>
      <c r="E34" s="25"/>
      <c r="F34" s="25"/>
      <c r="G34" s="25"/>
    </row>
    <row r="35" spans="1:7" ht="12.75">
      <c r="A35" s="25"/>
      <c r="B35" s="25"/>
      <c r="C35" s="25"/>
      <c r="D35" s="25"/>
      <c r="E35" s="25"/>
      <c r="F35" s="25"/>
      <c r="G35" s="25"/>
    </row>
    <row r="36" spans="1:7" ht="30">
      <c r="A36" s="248"/>
      <c r="B36" s="248"/>
      <c r="C36" s="248"/>
      <c r="D36" s="248"/>
      <c r="E36" s="248"/>
      <c r="F36" s="248"/>
      <c r="G36" s="248"/>
    </row>
    <row r="37" spans="1:7" ht="12.75">
      <c r="A37" s="114"/>
      <c r="B37" s="250"/>
      <c r="C37" s="250"/>
      <c r="D37" s="250"/>
      <c r="E37" s="250"/>
      <c r="F37" s="250"/>
      <c r="G37" s="90"/>
    </row>
    <row r="38" spans="1:7" ht="20.25">
      <c r="A38" s="114"/>
      <c r="B38" s="251"/>
      <c r="C38" s="251"/>
      <c r="D38" s="251"/>
      <c r="E38" s="251"/>
      <c r="F38" s="116"/>
      <c r="G38" s="117"/>
    </row>
    <row r="39" spans="1:7" ht="15">
      <c r="A39" s="115"/>
      <c r="B39" s="118"/>
      <c r="C39" s="119"/>
      <c r="D39" s="119"/>
      <c r="E39" s="120"/>
      <c r="F39" s="115"/>
      <c r="G39" s="121"/>
    </row>
    <row r="40" spans="1:7" ht="12.75">
      <c r="A40" s="249"/>
      <c r="B40" s="249"/>
      <c r="C40" s="249"/>
      <c r="D40" s="249"/>
      <c r="E40" s="122"/>
      <c r="F40" s="25"/>
      <c r="G40" s="88"/>
    </row>
    <row r="41" spans="1:7" ht="15">
      <c r="A41" s="123"/>
      <c r="B41" s="53"/>
      <c r="C41" s="124"/>
      <c r="D41" s="124"/>
      <c r="E41" s="124"/>
      <c r="F41" s="89"/>
      <c r="G41" s="88"/>
    </row>
    <row r="42" spans="1:7" ht="15">
      <c r="A42" s="123"/>
      <c r="B42" s="53"/>
      <c r="C42" s="124"/>
      <c r="D42" s="124"/>
      <c r="E42" s="124"/>
      <c r="F42" s="89"/>
      <c r="G42" s="88"/>
    </row>
    <row r="43" spans="1:7" ht="15">
      <c r="A43" s="123"/>
      <c r="B43" s="53"/>
      <c r="C43" s="124"/>
      <c r="D43" s="124"/>
      <c r="E43" s="124"/>
      <c r="F43" s="89"/>
      <c r="G43" s="88"/>
    </row>
    <row r="44" spans="1:7" ht="15">
      <c r="A44" s="123"/>
      <c r="B44" s="53"/>
      <c r="C44" s="124"/>
      <c r="D44" s="124"/>
      <c r="E44" s="124"/>
      <c r="F44" s="88"/>
      <c r="G44" s="88"/>
    </row>
    <row r="45" spans="1:7" ht="15">
      <c r="A45" s="123"/>
      <c r="B45" s="53"/>
      <c r="C45" s="124"/>
      <c r="D45" s="124"/>
      <c r="E45" s="124"/>
      <c r="F45" s="88"/>
      <c r="G45" s="88"/>
    </row>
    <row r="46" spans="1:7" ht="15">
      <c r="A46" s="123"/>
      <c r="B46" s="125"/>
      <c r="C46" s="124"/>
      <c r="D46" s="124"/>
      <c r="E46" s="115"/>
      <c r="F46" s="88"/>
      <c r="G46" s="88"/>
    </row>
    <row r="47" spans="1:7" ht="15">
      <c r="A47" s="120"/>
      <c r="B47" s="125"/>
      <c r="C47" s="124"/>
      <c r="D47" s="124"/>
      <c r="E47" s="115"/>
      <c r="F47" s="25"/>
      <c r="G47" s="88"/>
    </row>
    <row r="48" spans="1:7" ht="12.75">
      <c r="A48" s="53"/>
      <c r="B48" s="53"/>
      <c r="C48" s="124"/>
      <c r="D48" s="124"/>
      <c r="E48" s="124"/>
      <c r="F48" s="88"/>
      <c r="G48" s="88"/>
    </row>
    <row r="49" spans="1:7" ht="15.75">
      <c r="A49" s="126"/>
      <c r="B49" s="25"/>
      <c r="C49" s="100"/>
      <c r="D49" s="25"/>
      <c r="E49" s="100"/>
      <c r="F49" s="127"/>
      <c r="G49" s="88"/>
    </row>
    <row r="50" spans="1:7" ht="14.25">
      <c r="A50" s="129"/>
      <c r="B50" s="129"/>
      <c r="C50" s="54"/>
      <c r="D50" s="130"/>
      <c r="E50" s="130"/>
      <c r="F50" s="25"/>
      <c r="G50" s="25"/>
    </row>
    <row r="51" spans="1:7" ht="18.75">
      <c r="A51" s="131"/>
      <c r="B51" s="132"/>
      <c r="C51" s="133"/>
      <c r="D51" s="134"/>
      <c r="E51" s="134"/>
      <c r="F51" s="128"/>
      <c r="G51" s="25"/>
    </row>
    <row r="52" spans="1:7" ht="12.75">
      <c r="A52" s="129"/>
      <c r="B52" s="129"/>
      <c r="C52" s="129"/>
      <c r="D52" s="129"/>
      <c r="E52" s="129"/>
      <c r="F52" s="25"/>
      <c r="G52" s="25"/>
    </row>
    <row r="53" spans="1:7" ht="12.75">
      <c r="A53" s="135"/>
      <c r="B53" s="135"/>
      <c r="C53" s="136"/>
      <c r="D53" s="129"/>
      <c r="E53" s="129"/>
      <c r="F53" s="53"/>
      <c r="G53" s="89"/>
    </row>
    <row r="54" spans="1:7" ht="12.75">
      <c r="A54" s="135"/>
      <c r="B54" s="135"/>
      <c r="C54" s="136"/>
      <c r="D54" s="129"/>
      <c r="E54" s="129"/>
      <c r="F54" s="53"/>
      <c r="G54" s="88"/>
    </row>
    <row r="55" spans="1:7" ht="14.25">
      <c r="A55" s="137"/>
      <c r="B55" s="138"/>
      <c r="C55" s="138"/>
      <c r="D55" s="139"/>
      <c r="E55" s="139"/>
      <c r="F55" s="78"/>
      <c r="G55" s="108"/>
    </row>
    <row r="56" spans="1:7" ht="14.25">
      <c r="A56" s="140"/>
      <c r="B56" s="54"/>
      <c r="C56" s="141"/>
      <c r="D56" s="129"/>
      <c r="E56" s="129"/>
      <c r="F56" s="110"/>
      <c r="G56" s="88"/>
    </row>
    <row r="57" spans="1:7" ht="14.25">
      <c r="A57" s="137"/>
      <c r="B57" s="54"/>
      <c r="C57" s="138"/>
      <c r="D57" s="129"/>
      <c r="E57" s="129"/>
      <c r="F57" s="53"/>
      <c r="G57" s="25"/>
    </row>
    <row r="58" spans="1:7" ht="18">
      <c r="A58" s="140"/>
      <c r="B58" s="129"/>
      <c r="C58" s="141"/>
      <c r="D58" s="143"/>
      <c r="E58" s="143"/>
      <c r="F58" s="116"/>
      <c r="G58" s="52"/>
    </row>
    <row r="59" spans="1:7" ht="19.5">
      <c r="A59" s="144"/>
      <c r="B59" s="56"/>
      <c r="C59" s="145"/>
      <c r="D59" s="143"/>
      <c r="E59" s="143"/>
      <c r="F59" s="54"/>
      <c r="G59" s="25"/>
    </row>
    <row r="60" spans="1:7" ht="19.5">
      <c r="A60" s="146"/>
      <c r="B60" s="142"/>
      <c r="C60" s="129"/>
      <c r="D60" s="147"/>
      <c r="E60" s="147"/>
      <c r="F60" s="56"/>
      <c r="G60" s="52"/>
    </row>
    <row r="61" spans="1:7" ht="19.5">
      <c r="A61" s="144"/>
      <c r="B61" s="129"/>
      <c r="C61" s="129"/>
      <c r="D61" s="56"/>
      <c r="E61" s="56"/>
      <c r="F61" s="25"/>
      <c r="G61" s="25"/>
    </row>
  </sheetData>
  <mergeCells count="8">
    <mergeCell ref="A36:G36"/>
    <mergeCell ref="A40:D40"/>
    <mergeCell ref="B37:F37"/>
    <mergeCell ref="B38:E38"/>
    <mergeCell ref="A1:G1"/>
    <mergeCell ref="B2:F2"/>
    <mergeCell ref="A4:D4"/>
    <mergeCell ref="F13:G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7" r:id="rId1"/>
  <headerFooter alignWithMargins="0">
    <oddFooter>&amp;C
</oddFooter>
  </headerFooter>
  <rowBreaks count="1" manualBreakCount="1">
    <brk id="1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65"/>
  <sheetViews>
    <sheetView tabSelected="1" view="pageBreakPreview" zoomScale="60" zoomScaleNormal="80" workbookViewId="0" topLeftCell="A1">
      <selection activeCell="A1" sqref="A1:K1"/>
    </sheetView>
  </sheetViews>
  <sheetFormatPr defaultColWidth="9.140625" defaultRowHeight="12.75"/>
  <cols>
    <col min="1" max="1" width="33.28125" style="0" customWidth="1"/>
    <col min="2" max="2" width="10.7109375" style="0" customWidth="1"/>
    <col min="3" max="3" width="8.57421875" style="0" customWidth="1"/>
    <col min="4" max="4" width="11.140625" style="0" customWidth="1"/>
    <col min="5" max="5" width="12.140625" style="0" customWidth="1"/>
    <col min="6" max="6" width="13.421875" style="0" customWidth="1"/>
    <col min="7" max="7" width="13.8515625" style="0" customWidth="1"/>
    <col min="8" max="8" width="9.28125" style="0" customWidth="1"/>
    <col min="9" max="9" width="11.00390625" style="0" customWidth="1"/>
    <col min="10" max="10" width="11.7109375" style="0" customWidth="1"/>
    <col min="11" max="11" width="9.57421875" style="0" customWidth="1"/>
  </cols>
  <sheetData>
    <row r="1" spans="1:11" ht="19.5" customHeight="1">
      <c r="A1" s="265" t="s">
        <v>134</v>
      </c>
      <c r="B1" s="266"/>
      <c r="C1" s="266"/>
      <c r="D1" s="266"/>
      <c r="E1" s="266"/>
      <c r="F1" s="266"/>
      <c r="G1" s="266"/>
      <c r="H1" s="266"/>
      <c r="I1" s="266"/>
      <c r="J1" s="266"/>
      <c r="K1" s="267"/>
    </row>
    <row r="2" spans="1:11" ht="70.5" customHeight="1">
      <c r="A2" s="252"/>
      <c r="B2" s="253"/>
      <c r="C2" s="253"/>
      <c r="D2" s="253"/>
      <c r="E2" s="253"/>
      <c r="F2" s="253"/>
      <c r="G2" s="253"/>
      <c r="H2" s="253"/>
      <c r="I2" s="253"/>
      <c r="J2" s="253"/>
      <c r="K2" s="254"/>
    </row>
    <row r="3" spans="1:13" ht="41.25" customHeight="1">
      <c r="A3" s="256" t="s">
        <v>100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  <c r="M3" s="264"/>
    </row>
    <row r="4" spans="1:11" ht="51.75" customHeight="1">
      <c r="A4" s="260" t="s">
        <v>131</v>
      </c>
      <c r="B4" s="261"/>
      <c r="C4" s="261"/>
      <c r="D4" s="261"/>
      <c r="E4" s="261"/>
      <c r="F4" s="261"/>
      <c r="G4" s="261"/>
      <c r="H4" s="262"/>
      <c r="I4" s="178"/>
      <c r="J4" s="255" t="s">
        <v>114</v>
      </c>
      <c r="K4" s="255"/>
    </row>
    <row r="5" spans="1:11" ht="45.75" customHeight="1">
      <c r="A5" s="259" t="s">
        <v>133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</row>
    <row r="6" spans="1:11" ht="40.5" customHeight="1">
      <c r="A6" t="s">
        <v>115</v>
      </c>
      <c r="B6" s="192" t="s">
        <v>120</v>
      </c>
      <c r="C6" s="192" t="s">
        <v>119</v>
      </c>
      <c r="D6" s="193" t="s">
        <v>118</v>
      </c>
      <c r="E6" s="193" t="s">
        <v>122</v>
      </c>
      <c r="F6" s="197" t="s">
        <v>123</v>
      </c>
      <c r="G6" s="194" t="s">
        <v>113</v>
      </c>
      <c r="H6" s="179" t="s">
        <v>116</v>
      </c>
      <c r="I6" s="199" t="s">
        <v>129</v>
      </c>
      <c r="J6" s="195" t="s">
        <v>117</v>
      </c>
      <c r="K6" s="198" t="s">
        <v>125</v>
      </c>
    </row>
    <row r="7" spans="1:11" ht="26.25" customHeight="1">
      <c r="A7" s="1"/>
      <c r="B7" s="180"/>
      <c r="C7" s="180"/>
      <c r="D7" s="150"/>
      <c r="E7" s="150"/>
      <c r="F7" s="1"/>
      <c r="G7" s="150"/>
      <c r="H7" s="156"/>
      <c r="I7" s="156"/>
      <c r="J7" s="155"/>
      <c r="K7" s="1"/>
    </row>
    <row r="8" spans="1:11" ht="15">
      <c r="A8" s="157" t="s">
        <v>106</v>
      </c>
      <c r="B8" s="81">
        <v>38</v>
      </c>
      <c r="C8" s="81"/>
      <c r="D8" s="153">
        <v>208</v>
      </c>
      <c r="E8" s="184">
        <v>40149</v>
      </c>
      <c r="F8" s="1">
        <v>594.61</v>
      </c>
      <c r="G8" s="158">
        <v>594.61</v>
      </c>
      <c r="H8" s="1">
        <v>7436</v>
      </c>
      <c r="I8" s="200">
        <v>40162</v>
      </c>
      <c r="J8" s="196" t="s">
        <v>124</v>
      </c>
      <c r="K8" s="18" t="s">
        <v>126</v>
      </c>
    </row>
    <row r="9" spans="1:11" ht="15">
      <c r="A9" s="157">
        <v>40148</v>
      </c>
      <c r="B9" s="81">
        <v>42</v>
      </c>
      <c r="C9" s="81"/>
      <c r="D9" s="153">
        <v>220</v>
      </c>
      <c r="E9" s="184">
        <v>40177</v>
      </c>
      <c r="F9" s="1">
        <v>657.01</v>
      </c>
      <c r="G9" s="158">
        <v>581.97</v>
      </c>
      <c r="H9" s="1">
        <v>186</v>
      </c>
      <c r="I9" s="200">
        <v>40197</v>
      </c>
      <c r="J9" s="196" t="s">
        <v>124</v>
      </c>
      <c r="K9" s="18" t="s">
        <v>126</v>
      </c>
    </row>
    <row r="10" spans="1:11" ht="45">
      <c r="A10" s="157" t="s">
        <v>132</v>
      </c>
      <c r="B10" s="81"/>
      <c r="C10" s="81"/>
      <c r="D10" s="153"/>
      <c r="E10" s="184"/>
      <c r="F10" s="1"/>
      <c r="G10" s="158"/>
      <c r="H10" s="1"/>
      <c r="I10" s="200"/>
      <c r="J10" s="196"/>
      <c r="K10" s="18"/>
    </row>
    <row r="11" spans="1:11" ht="15" customHeight="1">
      <c r="A11" s="157">
        <v>40179</v>
      </c>
      <c r="B11" s="81">
        <v>50</v>
      </c>
      <c r="C11" s="81"/>
      <c r="D11" s="153">
        <v>13</v>
      </c>
      <c r="E11" s="184">
        <v>40210</v>
      </c>
      <c r="F11" s="1">
        <v>781.81</v>
      </c>
      <c r="G11" s="158">
        <v>781.81</v>
      </c>
      <c r="H11" s="1">
        <v>936</v>
      </c>
      <c r="I11" s="200">
        <v>40221</v>
      </c>
      <c r="J11" s="196" t="s">
        <v>124</v>
      </c>
      <c r="K11" s="18" t="s">
        <v>126</v>
      </c>
    </row>
    <row r="12" spans="1:11" ht="15">
      <c r="A12" s="157">
        <v>40210</v>
      </c>
      <c r="B12" s="81">
        <v>72</v>
      </c>
      <c r="C12" s="81"/>
      <c r="D12" s="153">
        <v>25</v>
      </c>
      <c r="E12" s="184">
        <v>40238</v>
      </c>
      <c r="F12" s="7">
        <v>1125.01</v>
      </c>
      <c r="G12" s="149">
        <v>1125.01</v>
      </c>
      <c r="H12" s="1">
        <v>1727</v>
      </c>
      <c r="I12" s="200">
        <v>40248</v>
      </c>
      <c r="J12" s="196" t="s">
        <v>124</v>
      </c>
      <c r="K12" s="18" t="s">
        <v>126</v>
      </c>
    </row>
    <row r="13" spans="1:11" ht="15">
      <c r="A13" s="157">
        <v>40238</v>
      </c>
      <c r="B13" s="81">
        <v>93</v>
      </c>
      <c r="C13" s="81"/>
      <c r="D13" s="153">
        <v>43</v>
      </c>
      <c r="E13" s="184">
        <v>40274</v>
      </c>
      <c r="F13" s="7">
        <v>1452.61</v>
      </c>
      <c r="G13" s="149">
        <v>1452.61</v>
      </c>
      <c r="H13" s="1">
        <v>2621</v>
      </c>
      <c r="I13" s="200">
        <v>40283</v>
      </c>
      <c r="J13" s="196" t="s">
        <v>124</v>
      </c>
      <c r="K13" s="18" t="s">
        <v>126</v>
      </c>
    </row>
    <row r="14" spans="1:11" ht="15">
      <c r="A14" s="157">
        <v>40269</v>
      </c>
      <c r="B14" s="81"/>
      <c r="C14" s="81"/>
      <c r="D14" s="153"/>
      <c r="E14" s="153"/>
      <c r="F14" s="1"/>
      <c r="G14" s="155"/>
      <c r="H14" s="1"/>
      <c r="I14" s="1"/>
      <c r="J14" s="196"/>
      <c r="K14" s="1"/>
    </row>
    <row r="15" spans="1:11" ht="15.75" thickBot="1">
      <c r="A15" s="165" t="s">
        <v>105</v>
      </c>
      <c r="B15" s="80">
        <v>44</v>
      </c>
      <c r="C15" s="80">
        <v>12</v>
      </c>
      <c r="D15" s="163">
        <v>56</v>
      </c>
      <c r="E15" s="185">
        <v>40315</v>
      </c>
      <c r="F15" s="12">
        <v>691.33</v>
      </c>
      <c r="G15" s="182">
        <v>691.33</v>
      </c>
      <c r="H15" s="1">
        <v>3667</v>
      </c>
      <c r="I15" s="200">
        <v>40337</v>
      </c>
      <c r="J15" s="196" t="s">
        <v>124</v>
      </c>
      <c r="K15" s="18" t="s">
        <v>126</v>
      </c>
    </row>
    <row r="16" spans="1:11" ht="15">
      <c r="A16" s="161"/>
      <c r="B16" s="189">
        <f>SUM(B8:B15)</f>
        <v>339</v>
      </c>
      <c r="C16" s="2">
        <f>SUM(C8:C15)</f>
        <v>12</v>
      </c>
      <c r="D16" s="190"/>
      <c r="E16" s="183"/>
      <c r="F16" s="45">
        <f>SUM(F8:F15)</f>
        <v>5302.379999999999</v>
      </c>
      <c r="G16" s="181">
        <f>SUM(G8:G15)</f>
        <v>5227.339999999999</v>
      </c>
      <c r="H16" s="1"/>
      <c r="I16" s="1"/>
      <c r="J16" s="155"/>
      <c r="K16" s="1"/>
    </row>
    <row r="17" spans="1:11" ht="18" customHeight="1">
      <c r="A17" s="166"/>
      <c r="B17" s="188">
        <f>ROUNDDOWN(C17,0)</f>
        <v>0</v>
      </c>
      <c r="C17" s="191"/>
      <c r="D17" s="201" t="s">
        <v>130</v>
      </c>
      <c r="E17" s="201"/>
      <c r="F17" s="201"/>
      <c r="G17" s="201"/>
      <c r="H17" s="201"/>
      <c r="I17" s="201"/>
      <c r="J17" s="201"/>
      <c r="K17" s="1"/>
    </row>
    <row r="18" spans="1:10" ht="18.75">
      <c r="A18" s="156" t="s">
        <v>121</v>
      </c>
      <c r="B18" s="186">
        <f>SUM(B16:B17)</f>
        <v>339</v>
      </c>
      <c r="C18" s="187">
        <f>MOD(C16,60)</f>
        <v>12</v>
      </c>
      <c r="D18" s="159"/>
      <c r="E18" s="159"/>
      <c r="F18" s="159"/>
      <c r="G18" s="159"/>
      <c r="H18" s="159"/>
      <c r="I18" s="159"/>
      <c r="J18" s="159"/>
    </row>
    <row r="19" spans="1:10" ht="12.75">
      <c r="A19" s="135"/>
      <c r="D19" s="136"/>
      <c r="E19" s="136"/>
      <c r="F19" s="129"/>
      <c r="G19" s="129"/>
      <c r="H19" s="53"/>
      <c r="I19" s="53"/>
      <c r="J19" s="89"/>
    </row>
    <row r="20" spans="1:11" ht="12.75" customHeight="1">
      <c r="A20" s="263"/>
      <c r="B20" s="263"/>
      <c r="C20" s="263"/>
      <c r="D20" s="263"/>
      <c r="E20" s="263"/>
      <c r="F20" s="263"/>
      <c r="G20" s="263"/>
      <c r="H20" s="263"/>
      <c r="I20" s="263"/>
      <c r="J20" s="263"/>
      <c r="K20" s="263"/>
    </row>
    <row r="21" spans="1:11" ht="78" customHeight="1">
      <c r="A21" s="202"/>
      <c r="B21" s="202"/>
      <c r="C21" s="202"/>
      <c r="D21" s="202"/>
      <c r="E21" s="202"/>
      <c r="F21" s="202"/>
      <c r="G21" s="202"/>
      <c r="H21" s="202"/>
      <c r="I21" s="202"/>
      <c r="J21" s="202"/>
      <c r="K21" s="202"/>
    </row>
    <row r="22" spans="1:11" ht="14.25">
      <c r="A22" s="140"/>
      <c r="B22" s="54"/>
      <c r="C22" s="54"/>
      <c r="D22" s="141"/>
      <c r="E22" s="141"/>
      <c r="F22" s="129"/>
      <c r="G22" s="129"/>
      <c r="H22" s="110"/>
      <c r="I22" s="110"/>
      <c r="J22" s="88"/>
      <c r="K22" s="25"/>
    </row>
    <row r="23" spans="1:10" ht="14.25">
      <c r="A23" s="137"/>
      <c r="B23" s="54"/>
      <c r="C23" s="54"/>
      <c r="D23" s="138"/>
      <c r="E23" s="138"/>
      <c r="F23" s="129"/>
      <c r="G23" s="129"/>
      <c r="H23" s="53"/>
      <c r="I23" s="53"/>
      <c r="J23" s="25"/>
    </row>
    <row r="24" spans="1:10" ht="18">
      <c r="A24" s="140"/>
      <c r="B24" s="129"/>
      <c r="C24" s="129"/>
      <c r="D24" s="141"/>
      <c r="E24" s="141"/>
      <c r="F24" s="143"/>
      <c r="G24" s="143"/>
      <c r="H24" s="171"/>
      <c r="I24" s="171"/>
      <c r="J24" s="52"/>
    </row>
    <row r="25" spans="1:10" ht="19.5">
      <c r="A25" s="144"/>
      <c r="B25" s="56"/>
      <c r="C25" s="56"/>
      <c r="D25" s="145"/>
      <c r="E25" s="145"/>
      <c r="F25" s="143"/>
      <c r="G25" s="143"/>
      <c r="H25" s="54"/>
      <c r="I25" s="54"/>
      <c r="J25" s="25"/>
    </row>
    <row r="26" spans="1:10" ht="19.5">
      <c r="A26" s="146"/>
      <c r="B26" s="142"/>
      <c r="C26" s="142"/>
      <c r="D26" s="129"/>
      <c r="E26" s="129"/>
      <c r="F26" s="147"/>
      <c r="G26" s="147"/>
      <c r="H26" s="56"/>
      <c r="I26" s="56"/>
      <c r="J26" s="52"/>
    </row>
    <row r="27" spans="1:9" ht="19.5">
      <c r="A27" s="144"/>
      <c r="B27" s="129"/>
      <c r="C27" s="129"/>
      <c r="D27" s="129"/>
      <c r="E27" s="129"/>
      <c r="F27" s="56"/>
      <c r="G27" s="56"/>
      <c r="H27" s="25"/>
      <c r="I27" s="25"/>
    </row>
    <row r="28" spans="1:7" ht="12.75">
      <c r="A28" s="129"/>
      <c r="B28" s="129"/>
      <c r="C28" s="129"/>
      <c r="D28" s="129"/>
      <c r="E28" s="129"/>
      <c r="F28" s="129"/>
      <c r="G28" s="129"/>
    </row>
    <row r="30" spans="1:10" ht="12.75">
      <c r="A30" s="25"/>
      <c r="B30" s="25"/>
      <c r="C30" s="25"/>
      <c r="D30" s="25"/>
      <c r="E30" s="25"/>
      <c r="F30" s="25"/>
      <c r="G30" s="25"/>
      <c r="H30" s="25"/>
      <c r="I30" s="25"/>
      <c r="J30" s="25"/>
    </row>
    <row r="31" spans="1:10" ht="12.7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2.75">
      <c r="A32" s="25"/>
      <c r="B32" s="25"/>
      <c r="C32" s="25"/>
      <c r="D32" s="25"/>
      <c r="E32" s="25"/>
      <c r="F32" s="25"/>
      <c r="G32" s="25"/>
      <c r="H32" s="25"/>
      <c r="I32" s="25"/>
      <c r="J32" s="25"/>
    </row>
    <row r="33" spans="1:10" ht="12.75">
      <c r="A33" s="25"/>
      <c r="B33" s="25"/>
      <c r="C33" s="25"/>
      <c r="D33" s="25"/>
      <c r="E33" s="25"/>
      <c r="F33" s="25"/>
      <c r="G33" s="25"/>
      <c r="H33" s="25"/>
      <c r="I33" s="25"/>
      <c r="J33" s="25"/>
    </row>
    <row r="34" spans="1:10" ht="12.75">
      <c r="A34" s="25"/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2.75">
      <c r="A35" s="25"/>
      <c r="B35" s="25"/>
      <c r="C35" s="25"/>
      <c r="D35" s="25"/>
      <c r="E35" s="25"/>
      <c r="F35" s="25"/>
      <c r="G35" s="25"/>
      <c r="H35" s="25"/>
      <c r="I35" s="25"/>
      <c r="J35" s="25"/>
    </row>
    <row r="36" spans="1:10" ht="12.75">
      <c r="A36" s="25"/>
      <c r="B36" s="25"/>
      <c r="C36" s="25"/>
      <c r="D36" s="25"/>
      <c r="E36" s="25"/>
      <c r="F36" s="25"/>
      <c r="G36" s="25"/>
      <c r="H36" s="25"/>
      <c r="I36" s="25"/>
      <c r="J36" s="25"/>
    </row>
    <row r="37" spans="1:10" ht="12.75">
      <c r="A37" s="25"/>
      <c r="B37" s="25"/>
      <c r="C37" s="25"/>
      <c r="D37" s="25"/>
      <c r="E37" s="25"/>
      <c r="F37" s="25"/>
      <c r="G37" s="25"/>
      <c r="H37" s="25"/>
      <c r="I37" s="25"/>
      <c r="J37" s="25"/>
    </row>
    <row r="38" spans="1:10" ht="12.75">
      <c r="A38" s="25"/>
      <c r="B38" s="25"/>
      <c r="C38" s="25"/>
      <c r="D38" s="25"/>
      <c r="E38" s="25"/>
      <c r="F38" s="25"/>
      <c r="G38" s="25"/>
      <c r="H38" s="25"/>
      <c r="I38" s="25"/>
      <c r="J38" s="25"/>
    </row>
    <row r="39" spans="1:10" ht="12.75">
      <c r="A39" s="25"/>
      <c r="B39" s="25"/>
      <c r="C39" s="25"/>
      <c r="D39" s="25"/>
      <c r="E39" s="25"/>
      <c r="F39" s="25"/>
      <c r="G39" s="25"/>
      <c r="H39" s="25"/>
      <c r="I39" s="25"/>
      <c r="J39" s="25"/>
    </row>
    <row r="40" spans="1:10" ht="30">
      <c r="A40" s="248"/>
      <c r="B40" s="248"/>
      <c r="C40" s="248"/>
      <c r="D40" s="248"/>
      <c r="E40" s="248"/>
      <c r="F40" s="248"/>
      <c r="G40" s="248"/>
      <c r="H40" s="248"/>
      <c r="I40" s="248"/>
      <c r="J40" s="248"/>
    </row>
    <row r="41" spans="1:10" ht="12.75">
      <c r="A41" s="114"/>
      <c r="B41" s="250"/>
      <c r="C41" s="250"/>
      <c r="D41" s="250"/>
      <c r="E41" s="250"/>
      <c r="F41" s="250"/>
      <c r="G41" s="250"/>
      <c r="H41" s="250"/>
      <c r="I41" s="177"/>
      <c r="J41" s="90"/>
    </row>
    <row r="42" spans="1:10" ht="20.25">
      <c r="A42" s="114"/>
      <c r="B42" s="251"/>
      <c r="C42" s="251"/>
      <c r="D42" s="251"/>
      <c r="E42" s="251"/>
      <c r="F42" s="251"/>
      <c r="G42" s="251"/>
      <c r="H42" s="116"/>
      <c r="I42" s="116"/>
      <c r="J42" s="117"/>
    </row>
    <row r="43" spans="1:10" ht="15">
      <c r="A43" s="115"/>
      <c r="B43" s="118"/>
      <c r="C43" s="118"/>
      <c r="D43" s="119"/>
      <c r="E43" s="119"/>
      <c r="F43" s="119"/>
      <c r="G43" s="120"/>
      <c r="H43" s="115"/>
      <c r="I43" s="115"/>
      <c r="J43" s="121"/>
    </row>
    <row r="44" spans="1:10" ht="12.75">
      <c r="A44" s="249"/>
      <c r="B44" s="249"/>
      <c r="C44" s="249"/>
      <c r="D44" s="249"/>
      <c r="E44" s="249"/>
      <c r="F44" s="249"/>
      <c r="G44" s="122"/>
      <c r="H44" s="25"/>
      <c r="I44" s="25"/>
      <c r="J44" s="88"/>
    </row>
    <row r="45" spans="1:10" ht="15">
      <c r="A45" s="123"/>
      <c r="B45" s="53"/>
      <c r="C45" s="53"/>
      <c r="D45" s="124"/>
      <c r="E45" s="124"/>
      <c r="F45" s="124"/>
      <c r="G45" s="124"/>
      <c r="H45" s="89"/>
      <c r="I45" s="89"/>
      <c r="J45" s="88"/>
    </row>
    <row r="46" spans="1:10" ht="15">
      <c r="A46" s="123"/>
      <c r="B46" s="53"/>
      <c r="C46" s="53"/>
      <c r="D46" s="124"/>
      <c r="E46" s="124"/>
      <c r="F46" s="124"/>
      <c r="G46" s="124"/>
      <c r="H46" s="89"/>
      <c r="I46" s="89"/>
      <c r="J46" s="88"/>
    </row>
    <row r="47" spans="1:10" ht="15">
      <c r="A47" s="123"/>
      <c r="B47" s="53"/>
      <c r="C47" s="53"/>
      <c r="D47" s="124"/>
      <c r="E47" s="124"/>
      <c r="F47" s="124"/>
      <c r="G47" s="124"/>
      <c r="H47" s="89"/>
      <c r="I47" s="89"/>
      <c r="J47" s="88"/>
    </row>
    <row r="48" spans="1:10" ht="15">
      <c r="A48" s="123"/>
      <c r="B48" s="53"/>
      <c r="C48" s="53"/>
      <c r="D48" s="124"/>
      <c r="E48" s="124"/>
      <c r="F48" s="124"/>
      <c r="G48" s="124"/>
      <c r="H48" s="88"/>
      <c r="I48" s="88"/>
      <c r="J48" s="88"/>
    </row>
    <row r="49" spans="1:10" ht="15">
      <c r="A49" s="123"/>
      <c r="B49" s="53"/>
      <c r="C49" s="53"/>
      <c r="D49" s="124"/>
      <c r="E49" s="124"/>
      <c r="F49" s="124"/>
      <c r="G49" s="124"/>
      <c r="H49" s="88"/>
      <c r="I49" s="88"/>
      <c r="J49" s="88"/>
    </row>
    <row r="50" spans="1:10" ht="15">
      <c r="A50" s="123"/>
      <c r="B50" s="125"/>
      <c r="C50" s="125"/>
      <c r="D50" s="124"/>
      <c r="E50" s="124"/>
      <c r="F50" s="124"/>
      <c r="G50" s="115"/>
      <c r="H50" s="88"/>
      <c r="I50" s="88"/>
      <c r="J50" s="88"/>
    </row>
    <row r="51" spans="1:10" ht="15">
      <c r="A51" s="120"/>
      <c r="B51" s="125"/>
      <c r="C51" s="125"/>
      <c r="D51" s="124"/>
      <c r="E51" s="124"/>
      <c r="F51" s="124"/>
      <c r="G51" s="115"/>
      <c r="H51" s="25"/>
      <c r="I51" s="25"/>
      <c r="J51" s="88"/>
    </row>
    <row r="52" spans="1:10" ht="12.75">
      <c r="A52" s="53"/>
      <c r="B52" s="53"/>
      <c r="C52" s="53"/>
      <c r="D52" s="124"/>
      <c r="E52" s="124"/>
      <c r="F52" s="124"/>
      <c r="G52" s="124"/>
      <c r="H52" s="88"/>
      <c r="I52" s="88"/>
      <c r="J52" s="88"/>
    </row>
    <row r="53" spans="1:10" ht="15.75">
      <c r="A53" s="126"/>
      <c r="B53" s="25"/>
      <c r="C53" s="25"/>
      <c r="D53" s="100"/>
      <c r="E53" s="100"/>
      <c r="F53" s="25"/>
      <c r="G53" s="100"/>
      <c r="H53" s="127"/>
      <c r="I53" s="127"/>
      <c r="J53" s="88"/>
    </row>
    <row r="54" spans="1:10" ht="14.25">
      <c r="A54" s="129"/>
      <c r="B54" s="129"/>
      <c r="C54" s="129"/>
      <c r="D54" s="54"/>
      <c r="E54" s="54"/>
      <c r="F54" s="130"/>
      <c r="G54" s="130"/>
      <c r="H54" s="25"/>
      <c r="I54" s="25"/>
      <c r="J54" s="25"/>
    </row>
    <row r="55" spans="1:10" ht="18.75">
      <c r="A55" s="131"/>
      <c r="B55" s="132"/>
      <c r="C55" s="132"/>
      <c r="D55" s="133"/>
      <c r="E55" s="133"/>
      <c r="F55" s="134"/>
      <c r="G55" s="134"/>
      <c r="H55" s="128"/>
      <c r="I55" s="128"/>
      <c r="J55" s="25"/>
    </row>
    <row r="56" spans="1:10" ht="12.75">
      <c r="A56" s="129"/>
      <c r="B56" s="129"/>
      <c r="C56" s="129"/>
      <c r="D56" s="129"/>
      <c r="E56" s="129"/>
      <c r="F56" s="129"/>
      <c r="G56" s="129"/>
      <c r="H56" s="25"/>
      <c r="I56" s="25"/>
      <c r="J56" s="25"/>
    </row>
    <row r="57" spans="1:10" ht="12.75">
      <c r="A57" s="135"/>
      <c r="B57" s="135"/>
      <c r="C57" s="135"/>
      <c r="D57" s="136"/>
      <c r="E57" s="136"/>
      <c r="F57" s="129"/>
      <c r="G57" s="129"/>
      <c r="H57" s="53"/>
      <c r="I57" s="53"/>
      <c r="J57" s="89"/>
    </row>
    <row r="58" spans="1:10" ht="12.75">
      <c r="A58" s="135"/>
      <c r="B58" s="135"/>
      <c r="C58" s="135"/>
      <c r="D58" s="136"/>
      <c r="E58" s="136"/>
      <c r="F58" s="129"/>
      <c r="G58" s="129"/>
      <c r="H58" s="53"/>
      <c r="I58" s="53"/>
      <c r="J58" s="88"/>
    </row>
    <row r="59" spans="1:10" ht="14.25">
      <c r="A59" s="137"/>
      <c r="B59" s="138"/>
      <c r="C59" s="138"/>
      <c r="D59" s="138"/>
      <c r="E59" s="138"/>
      <c r="F59" s="139"/>
      <c r="G59" s="139"/>
      <c r="H59" s="78"/>
      <c r="I59" s="78"/>
      <c r="J59" s="108"/>
    </row>
    <row r="60" spans="1:10" ht="14.25">
      <c r="A60" s="140"/>
      <c r="B60" s="54"/>
      <c r="C60" s="54"/>
      <c r="D60" s="141"/>
      <c r="E60" s="141"/>
      <c r="F60" s="129"/>
      <c r="G60" s="129"/>
      <c r="H60" s="110"/>
      <c r="I60" s="110"/>
      <c r="J60" s="88"/>
    </row>
    <row r="61" spans="1:10" ht="14.25">
      <c r="A61" s="137"/>
      <c r="B61" s="54"/>
      <c r="C61" s="54"/>
      <c r="D61" s="138"/>
      <c r="E61" s="138"/>
      <c r="F61" s="129"/>
      <c r="G61" s="129"/>
      <c r="H61" s="53"/>
      <c r="I61" s="53"/>
      <c r="J61" s="25"/>
    </row>
    <row r="62" spans="1:10" ht="18">
      <c r="A62" s="140"/>
      <c r="B62" s="129"/>
      <c r="C62" s="129"/>
      <c r="D62" s="141"/>
      <c r="E62" s="141"/>
      <c r="F62" s="143"/>
      <c r="G62" s="143"/>
      <c r="H62" s="116"/>
      <c r="I62" s="116"/>
      <c r="J62" s="52"/>
    </row>
    <row r="63" spans="1:10" ht="19.5">
      <c r="A63" s="144"/>
      <c r="B63" s="56"/>
      <c r="C63" s="56"/>
      <c r="D63" s="145"/>
      <c r="E63" s="145"/>
      <c r="F63" s="143"/>
      <c r="G63" s="143"/>
      <c r="H63" s="54"/>
      <c r="I63" s="54"/>
      <c r="J63" s="25"/>
    </row>
    <row r="64" spans="1:10" ht="19.5">
      <c r="A64" s="146"/>
      <c r="B64" s="142"/>
      <c r="C64" s="142"/>
      <c r="D64" s="129"/>
      <c r="E64" s="129"/>
      <c r="F64" s="147"/>
      <c r="G64" s="147"/>
      <c r="H64" s="56"/>
      <c r="I64" s="56"/>
      <c r="J64" s="52"/>
    </row>
    <row r="65" spans="1:10" ht="19.5">
      <c r="A65" s="144"/>
      <c r="B65" s="129"/>
      <c r="C65" s="129"/>
      <c r="D65" s="129"/>
      <c r="E65" s="129"/>
      <c r="F65" s="56"/>
      <c r="G65" s="56"/>
      <c r="H65" s="25"/>
      <c r="I65" s="25"/>
      <c r="J65" s="25"/>
    </row>
  </sheetData>
  <mergeCells count="11">
    <mergeCell ref="A1:K1"/>
    <mergeCell ref="A20:K20"/>
    <mergeCell ref="A40:J40"/>
    <mergeCell ref="A44:F44"/>
    <mergeCell ref="B41:H41"/>
    <mergeCell ref="B42:G42"/>
    <mergeCell ref="A2:K2"/>
    <mergeCell ref="J4:K4"/>
    <mergeCell ref="A3:K3"/>
    <mergeCell ref="A5:K5"/>
    <mergeCell ref="A4:H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zanardini</cp:lastModifiedBy>
  <cp:lastPrinted>2011-04-28T12:24:05Z</cp:lastPrinted>
  <dcterms:created xsi:type="dcterms:W3CDTF">1996-11-05T10:16:36Z</dcterms:created>
  <dcterms:modified xsi:type="dcterms:W3CDTF">2011-04-28T12:24:48Z</dcterms:modified>
  <cp:category/>
  <cp:version/>
  <cp:contentType/>
  <cp:contentStatus/>
</cp:coreProperties>
</file>