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21840" windowHeight="13740"/>
  </bookViews>
  <sheets>
    <sheet name="796959" sheetId="3" r:id="rId1"/>
  </sheets>
  <definedNames>
    <definedName name="_xlnm.Print_Titles" localSheetId="0">'796959'!$1:$4</definedName>
  </definedNames>
  <calcPr calcId="114210" fullCalcOnLoad="1"/>
</workbook>
</file>

<file path=xl/calcChain.xml><?xml version="1.0" encoding="utf-8"?>
<calcChain xmlns="http://schemas.openxmlformats.org/spreadsheetml/2006/main">
  <c r="P121" i="3"/>
  <c r="P120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4"/>
  <c r="P23"/>
  <c r="P22"/>
  <c r="P21"/>
  <c r="P20"/>
  <c r="P19"/>
  <c r="P18"/>
  <c r="P17"/>
  <c r="P16"/>
  <c r="P15"/>
  <c r="P14"/>
  <c r="P13"/>
  <c r="P12"/>
  <c r="P11"/>
  <c r="P10"/>
  <c r="P9"/>
  <c r="P8"/>
  <c r="P7"/>
  <c r="O120"/>
  <c r="O117"/>
  <c r="O115"/>
  <c r="O103"/>
  <c r="O99"/>
  <c r="O98"/>
  <c r="O96"/>
  <c r="O87"/>
  <c r="O81"/>
  <c r="O73"/>
  <c r="O72"/>
  <c r="O65"/>
  <c r="O59"/>
  <c r="O58"/>
  <c r="O53"/>
  <c r="O52"/>
  <c r="O48"/>
  <c r="O46"/>
  <c r="O40"/>
  <c r="O34"/>
  <c r="O27"/>
  <c r="O26"/>
  <c r="O24"/>
  <c r="O19"/>
  <c r="O14"/>
  <c r="O15"/>
  <c r="O7"/>
  <c r="N120"/>
  <c r="N117"/>
  <c r="N115"/>
  <c r="N103"/>
  <c r="N99"/>
  <c r="N98"/>
  <c r="N96"/>
  <c r="N87"/>
  <c r="N81"/>
  <c r="N73"/>
  <c r="N72"/>
  <c r="N65"/>
  <c r="N59"/>
  <c r="N58"/>
  <c r="N53"/>
  <c r="N52"/>
  <c r="N48"/>
  <c r="N46"/>
  <c r="N40"/>
  <c r="N34"/>
  <c r="N27"/>
  <c r="N26"/>
  <c r="N24"/>
  <c r="N19"/>
  <c r="N15"/>
  <c r="N14"/>
  <c r="N7"/>
  <c r="M120"/>
  <c r="M117"/>
  <c r="M115"/>
  <c r="M103"/>
  <c r="M99"/>
  <c r="M98"/>
  <c r="M96"/>
  <c r="M87"/>
  <c r="M81"/>
  <c r="M73"/>
  <c r="M72"/>
  <c r="M65"/>
  <c r="M59"/>
  <c r="M58"/>
  <c r="M53"/>
  <c r="M52"/>
  <c r="M48"/>
  <c r="M46"/>
  <c r="M40"/>
  <c r="M34"/>
  <c r="M27"/>
  <c r="M26"/>
  <c r="M24"/>
  <c r="M19"/>
  <c r="M15"/>
  <c r="M14"/>
  <c r="M7"/>
  <c r="L122"/>
  <c r="L120"/>
  <c r="L117"/>
  <c r="L115"/>
  <c r="L103"/>
  <c r="L99"/>
  <c r="L98"/>
  <c r="L96"/>
  <c r="L87"/>
  <c r="L81"/>
  <c r="L73"/>
  <c r="L72"/>
  <c r="L65"/>
  <c r="L59"/>
  <c r="L58"/>
  <c r="L53"/>
  <c r="L52"/>
  <c r="L48"/>
  <c r="L46"/>
  <c r="L40"/>
  <c r="L26"/>
  <c r="L34"/>
  <c r="L27"/>
  <c r="L24"/>
  <c r="L19"/>
  <c r="L15"/>
  <c r="L14"/>
  <c r="L7"/>
  <c r="K117"/>
  <c r="K115"/>
  <c r="K103"/>
  <c r="K99"/>
  <c r="K98"/>
  <c r="K96"/>
  <c r="K87"/>
  <c r="K81"/>
  <c r="K73"/>
  <c r="K72"/>
  <c r="K65"/>
  <c r="K58"/>
  <c r="K59"/>
  <c r="K53"/>
  <c r="K52"/>
  <c r="K48"/>
  <c r="K46"/>
  <c r="K40"/>
  <c r="K34"/>
  <c r="K27"/>
  <c r="K26"/>
  <c r="K24"/>
  <c r="K19"/>
  <c r="K15"/>
  <c r="K14"/>
  <c r="K7"/>
  <c r="J117"/>
  <c r="J115"/>
  <c r="J103"/>
  <c r="J99"/>
  <c r="J98"/>
  <c r="J96"/>
  <c r="J87"/>
  <c r="J81"/>
  <c r="J73"/>
  <c r="J72"/>
  <c r="J65"/>
  <c r="J59"/>
  <c r="J58"/>
  <c r="J53"/>
  <c r="J52"/>
  <c r="J48"/>
  <c r="J46"/>
  <c r="J40"/>
  <c r="J34"/>
  <c r="J27"/>
  <c r="J26"/>
  <c r="J24"/>
  <c r="J19"/>
  <c r="J15"/>
  <c r="J14"/>
  <c r="J7"/>
  <c r="I117"/>
  <c r="I115"/>
  <c r="I103"/>
  <c r="I99"/>
  <c r="I98"/>
  <c r="I96"/>
  <c r="I65"/>
  <c r="I59"/>
  <c r="I58"/>
  <c r="I53"/>
  <c r="I52"/>
  <c r="I48"/>
  <c r="I46"/>
  <c r="I40"/>
  <c r="I87"/>
  <c r="I81"/>
  <c r="I73"/>
  <c r="I72"/>
  <c r="I34"/>
  <c r="I27"/>
  <c r="I26"/>
  <c r="I24"/>
  <c r="I19"/>
  <c r="I15"/>
  <c r="I14"/>
  <c r="I7"/>
  <c r="H117"/>
  <c r="H115"/>
  <c r="H103"/>
  <c r="H99"/>
  <c r="H98"/>
  <c r="H96"/>
  <c r="H87"/>
  <c r="H81"/>
  <c r="H73"/>
  <c r="H72"/>
  <c r="H65"/>
  <c r="H59"/>
  <c r="H58"/>
  <c r="H53"/>
  <c r="H52"/>
  <c r="H48"/>
  <c r="H46"/>
  <c r="H40"/>
  <c r="H34"/>
  <c r="H27"/>
  <c r="H26"/>
  <c r="H24"/>
  <c r="H19"/>
  <c r="H15"/>
  <c r="H14"/>
  <c r="H7"/>
  <c r="G120"/>
  <c r="G117"/>
  <c r="G115"/>
  <c r="G103"/>
  <c r="G99"/>
  <c r="G98"/>
  <c r="G96"/>
  <c r="G87"/>
  <c r="G81"/>
  <c r="G73"/>
  <c r="G72"/>
  <c r="G65"/>
  <c r="G59"/>
  <c r="G58"/>
  <c r="G53"/>
  <c r="G52"/>
  <c r="G48"/>
  <c r="G46"/>
  <c r="G40"/>
  <c r="G34"/>
  <c r="G27"/>
  <c r="G26"/>
  <c r="G24"/>
  <c r="G19"/>
  <c r="G15"/>
  <c r="G14"/>
  <c r="G7"/>
  <c r="F120"/>
  <c r="F117"/>
  <c r="F115"/>
  <c r="F103"/>
  <c r="F99"/>
  <c r="F98"/>
  <c r="F96"/>
  <c r="F87"/>
  <c r="F81"/>
  <c r="F73"/>
  <c r="F72"/>
  <c r="F65"/>
  <c r="F59"/>
  <c r="F58"/>
  <c r="F53"/>
  <c r="F52"/>
  <c r="F48"/>
  <c r="F46"/>
  <c r="F40"/>
  <c r="F34"/>
  <c r="F27"/>
  <c r="F26"/>
  <c r="F24"/>
  <c r="F19"/>
  <c r="F14"/>
  <c r="F15"/>
  <c r="F7"/>
  <c r="E120"/>
  <c r="E117"/>
  <c r="E115"/>
  <c r="E103"/>
  <c r="E99"/>
  <c r="E98"/>
  <c r="E96"/>
  <c r="E87"/>
  <c r="E81"/>
  <c r="E73"/>
  <c r="E72"/>
  <c r="E65"/>
  <c r="E59"/>
  <c r="E58"/>
  <c r="E53"/>
  <c r="E52"/>
  <c r="E48"/>
  <c r="E46"/>
  <c r="E40"/>
  <c r="E34"/>
  <c r="E27"/>
  <c r="E26"/>
  <c r="E24"/>
  <c r="E19"/>
  <c r="E15"/>
  <c r="E14"/>
  <c r="E7"/>
  <c r="D120"/>
  <c r="D117"/>
  <c r="D115"/>
  <c r="D103"/>
  <c r="D99"/>
  <c r="D98"/>
  <c r="D96"/>
  <c r="D87"/>
  <c r="D81"/>
  <c r="D73"/>
  <c r="D72"/>
  <c r="D65"/>
  <c r="D59"/>
  <c r="D58"/>
  <c r="D53"/>
  <c r="D52"/>
  <c r="D48"/>
  <c r="D46"/>
  <c r="D40"/>
  <c r="D34"/>
  <c r="D26"/>
  <c r="D27"/>
  <c r="D24"/>
  <c r="D19"/>
  <c r="D15"/>
  <c r="D7"/>
  <c r="C120"/>
  <c r="C117"/>
  <c r="C115"/>
  <c r="C103"/>
  <c r="C99"/>
  <c r="C98"/>
  <c r="C96"/>
  <c r="C87"/>
  <c r="C81"/>
  <c r="C73"/>
  <c r="C72"/>
  <c r="C65"/>
  <c r="C59"/>
  <c r="C58"/>
  <c r="C53"/>
  <c r="C52"/>
  <c r="C48"/>
  <c r="C46"/>
  <c r="C40"/>
  <c r="C34"/>
  <c r="C27"/>
  <c r="C26"/>
  <c r="C24"/>
  <c r="C19"/>
  <c r="C15"/>
  <c r="C14"/>
  <c r="C7"/>
  <c r="D14"/>
</calcChain>
</file>

<file path=xl/sharedStrings.xml><?xml version="1.0" encoding="utf-8"?>
<sst xmlns="http://schemas.openxmlformats.org/spreadsheetml/2006/main" count="328" uniqueCount="242">
  <si>
    <t>LA - Modello di totalizzazione ministeriale</t>
  </si>
  <si>
    <t/>
  </si>
  <si>
    <t>Consumi di esercizio</t>
  </si>
  <si>
    <t>Costi per acquisti di servizi</t>
  </si>
  <si>
    <t>Personale</t>
  </si>
  <si>
    <t>Beni sanitari</t>
  </si>
  <si>
    <t>Beni non sanitari</t>
  </si>
  <si>
    <t>prestazioni sanitarie</t>
  </si>
  <si>
    <t>servizi sanitari per erogazione di prestazioni</t>
  </si>
  <si>
    <t>servizi non sanitari</t>
  </si>
  <si>
    <t>Ruolo sanitario</t>
  </si>
  <si>
    <t>Ruolo professionale</t>
  </si>
  <si>
    <t>Ruolo tecnico</t>
  </si>
  <si>
    <t>Ruolo amministrativo</t>
  </si>
  <si>
    <t>Ammortamenti</t>
  </si>
  <si>
    <t>Sopravvenienze  Insussistenze</t>
  </si>
  <si>
    <t>Altri costi</t>
  </si>
  <si>
    <t>Oneri finanziari,svalutazioni,minusvalenze</t>
  </si>
  <si>
    <t>TOTALE</t>
  </si>
  <si>
    <t>Codice</t>
  </si>
  <si>
    <t>Macrovoci economiche</t>
  </si>
  <si>
    <t>1A100</t>
  </si>
  <si>
    <t>Sorveglianza, prevenzione e controllo delle malattie infettive e parassitarie, inclusi i programmi vaccinali</t>
  </si>
  <si>
    <t xml:space="preserve">  1A110</t>
  </si>
  <si>
    <t xml:space="preserve">Vaccinazioni </t>
  </si>
  <si>
    <t xml:space="preserve">  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</si>
  <si>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</si>
  <si>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</si>
  <si>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</si>
  <si>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</si>
  <si>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</si>
  <si>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</si>
  <si>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</si>
  <si>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</si>
  <si>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</si>
  <si>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</si>
  <si>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</si>
  <si>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 xml:space="preserve">  1F110</t>
  </si>
  <si>
    <t>Screening oncologici</t>
  </si>
  <si>
    <t xml:space="preserve">     1F111</t>
  </si>
  <si>
    <t>Programmi organizzati svolti in apposita Unità operativa/Centro di costo</t>
  </si>
  <si>
    <t xml:space="preserve">     1F112</t>
  </si>
  <si>
    <t>Programmi organizzati svolti in ambito consultoriale/ambulatoriale territoriale</t>
  </si>
  <si>
    <t xml:space="preserve">     1F113</t>
  </si>
  <si>
    <t>Programmi organizzati svolti in ambito ospedaliero</t>
  </si>
  <si>
    <t xml:space="preserve">  1F120</t>
  </si>
  <si>
    <t>Altre attività di Sorveglianza e prevenzione delle malattie croniche, inclusi la promozione di stili di vita sani e prevenzione nutrizionale</t>
  </si>
  <si>
    <t xml:space="preserve">     1F121</t>
  </si>
  <si>
    <t>Altre attività svolte in ambito extra-ospedaliero</t>
  </si>
  <si>
    <t xml:space="preserve">     1F122</t>
  </si>
  <si>
    <t>Altre attività svolte in ambito ospedaliero</t>
  </si>
  <si>
    <t>1G100</t>
  </si>
  <si>
    <t>Attività medico legali per finalità pubbliche</t>
  </si>
  <si>
    <t>1H100</t>
  </si>
  <si>
    <t>Contributo Legge 210/92</t>
  </si>
  <si>
    <t>TOTALE PREVENZIONE COLLETTIVA E SANITA' PUBBLICA</t>
  </si>
  <si>
    <t>2A100</t>
  </si>
  <si>
    <t xml:space="preserve">Assistenza sanitaria di base  </t>
  </si>
  <si>
    <t xml:space="preserve">  2A110</t>
  </si>
  <si>
    <t>Medicina generale</t>
  </si>
  <si>
    <t xml:space="preserve">     2A111</t>
  </si>
  <si>
    <t>Medicina generale - Attività in convenzione</t>
  </si>
  <si>
    <t xml:space="preserve">     2A112</t>
  </si>
  <si>
    <t>Medicina generale - Prestazioni erogate nelle cure domiciliari</t>
  </si>
  <si>
    <t xml:space="preserve">     2A113</t>
  </si>
  <si>
    <t>Medicina generale - Prestazioni erogate presso strutture residenziali e semiresidenziali</t>
  </si>
  <si>
    <t xml:space="preserve">     2A114</t>
  </si>
  <si>
    <t>Medicina generale - Programmi vaccinali</t>
  </si>
  <si>
    <t xml:space="preserve">     2A115</t>
  </si>
  <si>
    <t>Medicina generale - Attività presso UCCP</t>
  </si>
  <si>
    <t xml:space="preserve">     2A116</t>
  </si>
  <si>
    <t xml:space="preserve">Medicina generale - Attività  presso - Ospedali di Comunità   </t>
  </si>
  <si>
    <t xml:space="preserve">  2A120</t>
  </si>
  <si>
    <t>Pediatria di libera scelta</t>
  </si>
  <si>
    <t xml:space="preserve">     2A121</t>
  </si>
  <si>
    <t>Pediatria di libera scelta - Attività in convenzione</t>
  </si>
  <si>
    <t xml:space="preserve">     2A122</t>
  </si>
  <si>
    <t>Pediatria di libera scelta - Prestazioni erogate nelle cure domiciliari</t>
  </si>
  <si>
    <t xml:space="preserve">     2A123</t>
  </si>
  <si>
    <t>Pediatria di libera scelta - Programmi vaccinali</t>
  </si>
  <si>
    <t xml:space="preserve">     2A124</t>
  </si>
  <si>
    <t>Pediatria di libera scelta - Attività presso UCCP</t>
  </si>
  <si>
    <t xml:space="preserve">     2A125</t>
  </si>
  <si>
    <t xml:space="preserve">Pediatria di libera scelta - Attività  presso Ospedali di Comunità </t>
  </si>
  <si>
    <t xml:space="preserve">  2A130</t>
  </si>
  <si>
    <t>Altra assistenza sanitaria di base</t>
  </si>
  <si>
    <t xml:space="preserve">     2A131</t>
  </si>
  <si>
    <t>Altra assistenza sanitaria di base : Assistenza distrettuale e  UCCP</t>
  </si>
  <si>
    <t xml:space="preserve">     2A132</t>
  </si>
  <si>
    <t xml:space="preserve">Altra assistenza sanitaria di base - Ospedali di Comunità </t>
  </si>
  <si>
    <t>2B100</t>
  </si>
  <si>
    <t>Continuità assistenziale</t>
  </si>
  <si>
    <t>2C100</t>
  </si>
  <si>
    <t>Assistenza ai turisti</t>
  </si>
  <si>
    <t>2D100</t>
  </si>
  <si>
    <t xml:space="preserve">Emergenza sanitaria territoriale </t>
  </si>
  <si>
    <t>2E100</t>
  </si>
  <si>
    <t xml:space="preserve">Assistenza farmaceutica </t>
  </si>
  <si>
    <t xml:space="preserve">  2E110</t>
  </si>
  <si>
    <t>Assistenza farmaceutica erogata in regime di convenzione</t>
  </si>
  <si>
    <t xml:space="preserve">  2E120</t>
  </si>
  <si>
    <t xml:space="preserve">Assistenza farmaceutica - erogazione diretta a livello territoriale </t>
  </si>
  <si>
    <t xml:space="preserve">     2E121</t>
  </si>
  <si>
    <t>Assistenza farmaceutica - erogazione diretta a livello territoriale - Distribuzione Diretta</t>
  </si>
  <si>
    <t xml:space="preserve">     2E122</t>
  </si>
  <si>
    <t>Assistenza farmaceutica - erogazione diretta a livello territoriale - Distribuzione Per Conto</t>
  </si>
  <si>
    <t xml:space="preserve">  2E130</t>
  </si>
  <si>
    <t xml:space="preserve">Assistenza farmaceutica - erogazione diretta a livello ospedaliero </t>
  </si>
  <si>
    <t>2F100</t>
  </si>
  <si>
    <t>Assistenza integrativa e protesica</t>
  </si>
  <si>
    <t xml:space="preserve">  2F110</t>
  </si>
  <si>
    <t>Assistenza integrativa-Totale</t>
  </si>
  <si>
    <t xml:space="preserve">     2F111</t>
  </si>
  <si>
    <t>Assistenza integrativa - Presidi per persone affette da malattia diabetica o da malattie rare</t>
  </si>
  <si>
    <t xml:space="preserve">     2F112</t>
  </si>
  <si>
    <t>Assistenza integrativa - Prodotti destinati a un¿alimentazione particolare</t>
  </si>
  <si>
    <t xml:space="preserve">     2F113</t>
  </si>
  <si>
    <t>Assistenza integrativa - Dispositivi monouso</t>
  </si>
  <si>
    <t xml:space="preserve">  2F120</t>
  </si>
  <si>
    <t>Assistenza protesica</t>
  </si>
  <si>
    <t>2G100</t>
  </si>
  <si>
    <t>Assistenza specialistica ambulatoriale</t>
  </si>
  <si>
    <t xml:space="preserve">  2G110</t>
  </si>
  <si>
    <t>Assistenza specialistica ambulatoriale - Attività prodotta in ambito ospedaliero</t>
  </si>
  <si>
    <t xml:space="preserve">     2G111</t>
  </si>
  <si>
    <t xml:space="preserve">Assistenza specialistica ambulatoriale - Attività prodotta in ambito ospedaliero - Attività di laboratorio </t>
  </si>
  <si>
    <t xml:space="preserve">     2G112</t>
  </si>
  <si>
    <t>Assistenza specialistica ambulatoriale - Attività prodotta in ambito ospedaliero - Diagnostica strumentale</t>
  </si>
  <si>
    <t xml:space="preserve">     2G113</t>
  </si>
  <si>
    <t>Assistenza specialistica ambulatoriale - Attività prodotta in ambito ospedaliero - Attività clinica</t>
  </si>
  <si>
    <t xml:space="preserve">     2G114</t>
  </si>
  <si>
    <t>Assistenza specialistica ambulatoriale - Attività prodotta in ambito ospedaliero - Farmaci ad alto costo rimborsati extra tariffa</t>
  </si>
  <si>
    <t xml:space="preserve">     2G115</t>
  </si>
  <si>
    <t>Assistenza specialistica ambulatoriale - Attività prodotta in ambito ospedaliero - Dispositivi ad alto costo rimborsati extra tariffa</t>
  </si>
  <si>
    <t xml:space="preserve">  2G120</t>
  </si>
  <si>
    <t>Assistenza specialistica ambulatoriale - Attività prodotta in ambito distrettuale e da terzi</t>
  </si>
  <si>
    <t xml:space="preserve">     2G121</t>
  </si>
  <si>
    <t xml:space="preserve">Assistenza specialistica ambulatoriale - Attività prodotta in ambito distrettuale e da terzi - Attività di laboratorio </t>
  </si>
  <si>
    <t xml:space="preserve">     2G122</t>
  </si>
  <si>
    <t>Assistenza specialistica ambulatoriale - Attività prodotta in ambito distrettuale e da terzi - Diagnostica strumentale</t>
  </si>
  <si>
    <t xml:space="preserve">     2G123</t>
  </si>
  <si>
    <t>Assistenza specialistica ambulatoriale - Attività prodotta in ambito distrettuale e da terzi - Attività clinica</t>
  </si>
  <si>
    <t xml:space="preserve">     2G124</t>
  </si>
  <si>
    <t>Assistenza specialistica ambulatoriale - Attività prodotta in ambito distrettuale e da terzi   Farmaci ad alto costo rimborsati extra  - tariffa</t>
  </si>
  <si>
    <t xml:space="preserve">     2G125</t>
  </si>
  <si>
    <t>Assistenza specialistica ambulatoriale - Attività prodotta in ambito distrettuale e da terzi - Dispositivi ad alto costo rimborsati extra --tariffa</t>
  </si>
  <si>
    <t xml:space="preserve">  2G130</t>
  </si>
  <si>
    <t xml:space="preserve">Assistenza specialistica ambulatoriale - Trasporto utenti </t>
  </si>
  <si>
    <t>2H100</t>
  </si>
  <si>
    <t xml:space="preserve">Assistenza  sociosanitaria distrettuale, domiciliare e territoriale  </t>
  </si>
  <si>
    <t xml:space="preserve">  2H110</t>
  </si>
  <si>
    <t xml:space="preserve">Assistenza sociosanitaria distrettuale, domiciliare e territoriale  - Cure domiciliari </t>
  </si>
  <si>
    <t xml:space="preserve">     2H111</t>
  </si>
  <si>
    <t>Cure domiciliari</t>
  </si>
  <si>
    <t xml:space="preserve">     2H112</t>
  </si>
  <si>
    <t>Cure palliative domiciliari</t>
  </si>
  <si>
    <t xml:space="preserve">  2H120</t>
  </si>
  <si>
    <t>Assistenza sociosanitaria distrettuale, domiciliare e territoriale - Assistenza a minori, donne,  coppie, famiglia (consultori)</t>
  </si>
  <si>
    <t xml:space="preserve">  2H130</t>
  </si>
  <si>
    <t>Assistenza sociosanitaria distrettuale, domiciliare e territoriale - Assistenza ai minori con disturbi in ambito neuropsichiatrico e del neurosviluppo</t>
  </si>
  <si>
    <t xml:space="preserve">  2H140</t>
  </si>
  <si>
    <t>Assistenza sociosanitaria distrettuale, domiciliare e territoriale - Assistenza alle persone con disturbi mentali</t>
  </si>
  <si>
    <t xml:space="preserve">  2H150</t>
  </si>
  <si>
    <t>Assistenza sociosanitaria distrettuale, domiciliare e territoriale - Assistenza alle persone con disabilità</t>
  </si>
  <si>
    <t xml:space="preserve">  2H160</t>
  </si>
  <si>
    <t>Assistenza sociosanitaria distrettuale, domiciliare e territoriale  - Assistenza alle persone con dipendenze patologiche</t>
  </si>
  <si>
    <t>2I100</t>
  </si>
  <si>
    <t>Assistenza sociosanitaria semi-residenziale</t>
  </si>
  <si>
    <t xml:space="preserve">  2I110</t>
  </si>
  <si>
    <t>Assistenza sociosanitaria semi-residenziale - Assistenza alle persone con disturbi mentali</t>
  </si>
  <si>
    <t xml:space="preserve">  2I120</t>
  </si>
  <si>
    <t>Assistenza sociosanitaria semi-residenziale - Assistenza alle persone con disabilità</t>
  </si>
  <si>
    <t xml:space="preserve">  2I130</t>
  </si>
  <si>
    <t>Assistenza sociosanitaria semi-residenziale - Assistenza alle persone con dipendenze patologiche</t>
  </si>
  <si>
    <t xml:space="preserve">  2I140</t>
  </si>
  <si>
    <t>Assistenza sociosanitaria semi-residenziale - Assistenza alle persone non autosufficienti</t>
  </si>
  <si>
    <t xml:space="preserve">  2I150</t>
  </si>
  <si>
    <t>Assistenza sociosanitaria semi-residenziale - assistenza ai minori con disturbi in ambito neuropsichiatrico e del neurosviluppo</t>
  </si>
  <si>
    <t>2J100</t>
  </si>
  <si>
    <t>Assistenza sociosanitaria residenziale</t>
  </si>
  <si>
    <t xml:space="preserve">  2J110</t>
  </si>
  <si>
    <t>Assistenza sociosanitaria residenziale - Assistenza alle persone con disturbi mentali</t>
  </si>
  <si>
    <t xml:space="preserve">  2J120</t>
  </si>
  <si>
    <t xml:space="preserve">Assistenza sociosanitaria residenziale - Assistenza alle persone con disabilità </t>
  </si>
  <si>
    <t xml:space="preserve">  2J130</t>
  </si>
  <si>
    <t>Assistenza sociosanitaria residenziale - Assistenza alle persone con dipendenze patologiche</t>
  </si>
  <si>
    <t xml:space="preserve">  2J140</t>
  </si>
  <si>
    <t>Assistenza sociosanitaria residenziale - Assistenza alle persone non autosufficienti</t>
  </si>
  <si>
    <t xml:space="preserve">  2J150</t>
  </si>
  <si>
    <t>Assistenza sociosanitaria residenziale - Assistenza alle persone nella fase terminale della vita</t>
  </si>
  <si>
    <t xml:space="preserve">  2J160</t>
  </si>
  <si>
    <t>Assistenza sociosanitaria residenziale - Assistenza ai minori con disturbi in ambito neuropsichiatrico e del neurosviluppo</t>
  </si>
  <si>
    <t>2K100</t>
  </si>
  <si>
    <t xml:space="preserve">Assistenza termale </t>
  </si>
  <si>
    <t>2L100</t>
  </si>
  <si>
    <t>Assistenza presso strutture sanitarie interne alle carceri</t>
  </si>
  <si>
    <t>TOTALE ASSISTENZA DISTRETTUALE</t>
  </si>
  <si>
    <t>3A100</t>
  </si>
  <si>
    <t>Attività di Pronto soccorso</t>
  </si>
  <si>
    <t xml:space="preserve">  3A110</t>
  </si>
  <si>
    <t>Attività diretta di Pronto soccorso e OBI</t>
  </si>
  <si>
    <t xml:space="preserve">     3A111 </t>
  </si>
  <si>
    <t xml:space="preserve">Attività diretta di PS e OBI per accessi non seguiti da ricovero </t>
  </si>
  <si>
    <t xml:space="preserve">     3A112</t>
  </si>
  <si>
    <t>Attività diretta di PS e OBI per accessi seguiti da ricovero</t>
  </si>
  <si>
    <t xml:space="preserve">  3A120</t>
  </si>
  <si>
    <t xml:space="preserve">Accertamenti diagnostici strumentali e consulenze in Pronto Soccorso per accessi non seguiti da ricovero </t>
  </si>
  <si>
    <t>3B100</t>
  </si>
  <si>
    <t>Assistenza ospedaliera per acuti</t>
  </si>
  <si>
    <t xml:space="preserve">  3B110</t>
  </si>
  <si>
    <t xml:space="preserve">Assistenza ospedaliera per acuti - In Day Hospital </t>
  </si>
  <si>
    <t xml:space="preserve">  3B120</t>
  </si>
  <si>
    <t>Assistenza ospedaliera per acuti - In Day Surgery</t>
  </si>
  <si>
    <t xml:space="preserve">  3B130</t>
  </si>
  <si>
    <t xml:space="preserve">Assistenza ospedaliera per acuti - In degenza ordinaria </t>
  </si>
  <si>
    <t xml:space="preserve">  3B140</t>
  </si>
  <si>
    <t>Assistenza ospedaliera per acuti - Farmaci ad alto costo rimborsati extra-tariffa</t>
  </si>
  <si>
    <t xml:space="preserve">  3B150</t>
  </si>
  <si>
    <t>Assistenza ospedaliera per acuti - Dispositivi ad alto costo rimborsati extra-tariffa</t>
  </si>
  <si>
    <t>3C100</t>
  </si>
  <si>
    <t>Assistenza ospedaliera per lungodegenti</t>
  </si>
  <si>
    <t>3D100</t>
  </si>
  <si>
    <t>Assistenza ospedaliera per riabilitazione</t>
  </si>
  <si>
    <t>3E100</t>
  </si>
  <si>
    <t>Trasporto sanitario assistito</t>
  </si>
  <si>
    <t>3F100</t>
  </si>
  <si>
    <t>Attività trasfusionale</t>
  </si>
  <si>
    <t>3G100</t>
  </si>
  <si>
    <t>Attività a supporto dei trapianti di cellule, organi e tessuti</t>
  </si>
  <si>
    <t>3H100</t>
  </si>
  <si>
    <t>Attività a supporto della donazione di cellule riproduttive</t>
  </si>
  <si>
    <t>TOTALE ASSISTENZA OSPEDALIERA</t>
  </si>
  <si>
    <t>TOTALE COSTI PER ATTIVITA' DI RICERCA</t>
  </si>
  <si>
    <t>TOTALE GENERALE</t>
  </si>
  <si>
    <t>CE_MIN_AGG</t>
  </si>
  <si>
    <t>TOTALE CE MINISTERIALE</t>
  </si>
  <si>
    <t>CE_DIFF</t>
  </si>
  <si>
    <t>DIFFERENZE (TOT. LA vs TOT. CE)</t>
  </si>
  <si>
    <t>CE_MIN_PERS</t>
  </si>
  <si>
    <t>TOTALE PERSONALE (CE)</t>
  </si>
  <si>
    <t>CE_DIFF_PERS</t>
  </si>
  <si>
    <t>DIFFERENZE TOTALE PERSONALE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</si>
</sst>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8"/>
      <color indexed="16"/>
      <name val="MS Sans Serif"/>
      <family val="2"/>
    </font>
    <font>
      <b/>
      <sz val="8"/>
      <color indexed="10"/>
      <name val="MS Sans Serif"/>
      <family val="2"/>
    </font>
    <font>
      <sz val="8"/>
      <color indexed="8"/>
      <name val="Calibri"/>
      <family val="2"/>
    </font>
    <font>
      <sz val="8"/>
      <color indexed="8"/>
      <name val="MS Sans Serif"/>
      <family val="2"/>
    </font>
    <font>
      <b/>
      <sz val="8"/>
      <color indexed="8"/>
      <name val="MS Sans Serif"/>
      <family val="2"/>
    </font>
    <font>
      <sz val="8"/>
      <color indexed="22"/>
      <name val="MS Sans Serif"/>
      <family val="2"/>
    </font>
    <font>
      <b/>
      <sz val="8"/>
      <color indexed="22"/>
      <name val="MS Sans Serif"/>
      <family val="2"/>
    </font>
    <font>
      <sz val="8"/>
      <color indexed="23"/>
      <name val="MS Sans Serif"/>
      <family val="2"/>
    </font>
    <font>
      <b/>
      <sz val="7"/>
      <color indexed="8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2" borderId="0" xfId="0" applyFont="1" applyFill="1"/>
    <xf numFmtId="0" fontId="4" fillId="2" borderId="1" xfId="0" quotePrefix="1" applyNumberFormat="1" applyFont="1" applyFill="1" applyBorder="1"/>
    <xf numFmtId="0" fontId="5" fillId="2" borderId="1" xfId="0" quotePrefix="1" applyNumberFormat="1" applyFont="1" applyFill="1" applyBorder="1"/>
    <xf numFmtId="4" fontId="4" fillId="2" borderId="1" xfId="0" quotePrefix="1" applyNumberFormat="1" applyFont="1" applyFill="1" applyBorder="1"/>
    <xf numFmtId="4" fontId="5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7" fillId="2" borderId="1" xfId="0" quotePrefix="1" applyNumberFormat="1" applyFont="1" applyFill="1" applyBorder="1"/>
    <xf numFmtId="4" fontId="5" fillId="2" borderId="1" xfId="0" applyNumberFormat="1" applyFont="1" applyFill="1" applyBorder="1"/>
    <xf numFmtId="0" fontId="4" fillId="3" borderId="1" xfId="0" quotePrefix="1" applyNumberFormat="1" applyFont="1" applyFill="1" applyBorder="1"/>
    <xf numFmtId="4" fontId="4" fillId="4" borderId="1" xfId="0" applyNumberFormat="1" applyFont="1" applyFill="1" applyBorder="1"/>
    <xf numFmtId="0" fontId="5" fillId="2" borderId="1" xfId="0" applyNumberFormat="1" applyFont="1" applyFill="1" applyBorder="1"/>
    <xf numFmtId="0" fontId="4" fillId="5" borderId="1" xfId="0" quotePrefix="1" applyNumberFormat="1" applyFont="1" applyFill="1" applyBorder="1"/>
    <xf numFmtId="4" fontId="4" fillId="5" borderId="1" xfId="0" quotePrefix="1" applyNumberFormat="1" applyFont="1" applyFill="1" applyBorder="1"/>
    <xf numFmtId="4" fontId="4" fillId="4" borderId="1" xfId="0" quotePrefix="1" applyNumberFormat="1" applyFont="1" applyFill="1" applyBorder="1"/>
    <xf numFmtId="0" fontId="5" fillId="3" borderId="1" xfId="0" quotePrefix="1" applyNumberFormat="1" applyFont="1" applyFill="1" applyBorder="1"/>
    <xf numFmtId="4" fontId="8" fillId="5" borderId="1" xfId="0" quotePrefix="1" applyNumberFormat="1" applyFont="1" applyFill="1" applyBorder="1"/>
    <xf numFmtId="0" fontId="5" fillId="6" borderId="1" xfId="0" quotePrefix="1" applyNumberFormat="1" applyFont="1" applyFill="1" applyBorder="1"/>
    <xf numFmtId="4" fontId="5" fillId="6" borderId="1" xfId="0" quotePrefix="1" applyNumberFormat="1" applyFont="1" applyFill="1" applyBorder="1"/>
    <xf numFmtId="4" fontId="4" fillId="6" borderId="1" xfId="0" quotePrefix="1" applyNumberFormat="1" applyFont="1" applyFill="1" applyBorder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5" fillId="2" borderId="1" xfId="0" quotePrefix="1" applyNumberFormat="1" applyFont="1" applyFill="1" applyBorder="1" applyAlignment="1">
      <alignment wrapText="1"/>
    </xf>
    <xf numFmtId="0" fontId="4" fillId="3" borderId="1" xfId="0" quotePrefix="1" applyNumberFormat="1" applyFont="1" applyFill="1" applyBorder="1" applyAlignment="1">
      <alignment wrapText="1"/>
    </xf>
    <xf numFmtId="0" fontId="4" fillId="5" borderId="1" xfId="0" quotePrefix="1" applyNumberFormat="1" applyFont="1" applyFill="1" applyBorder="1" applyAlignment="1">
      <alignment wrapText="1"/>
    </xf>
    <xf numFmtId="0" fontId="5" fillId="3" borderId="1" xfId="0" quotePrefix="1" applyNumberFormat="1" applyFont="1" applyFill="1" applyBorder="1" applyAlignment="1">
      <alignment wrapText="1"/>
    </xf>
    <xf numFmtId="0" fontId="5" fillId="6" borderId="1" xfId="0" quotePrefix="1" applyNumberFormat="1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4" fontId="5" fillId="2" borderId="1" xfId="0" quotePrefix="1" applyNumberFormat="1" applyFont="1" applyFill="1" applyBorder="1" applyAlignment="1">
      <alignment wrapText="1"/>
    </xf>
    <xf numFmtId="4" fontId="9" fillId="2" borderId="1" xfId="0" quotePrefix="1" applyNumberFormat="1" applyFont="1" applyFill="1" applyBorder="1" applyAlignment="1">
      <alignment wrapText="1"/>
    </xf>
    <xf numFmtId="4" fontId="5" fillId="2" borderId="1" xfId="0" quotePrefix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2"/>
  <sheetViews>
    <sheetView tabSelected="1" workbookViewId="0">
      <selection sqref="A1:IV5"/>
    </sheetView>
  </sheetViews>
  <sheetFormatPr defaultRowHeight="11.25"/>
  <cols>
    <col min="1" max="1" width="14.7109375" style="1" customWidth="1"/>
    <col min="2" max="2" width="48.140625" style="27" customWidth="1"/>
    <col min="3" max="3" width="13" style="1" bestFit="1" customWidth="1"/>
    <col min="4" max="4" width="12.85546875" style="1" customWidth="1"/>
    <col min="5" max="5" width="14.5703125" style="1" customWidth="1"/>
    <col min="6" max="6" width="13.85546875" style="1" customWidth="1"/>
    <col min="7" max="7" width="13.7109375" style="1" customWidth="1"/>
    <col min="8" max="8" width="13.28515625" style="1" customWidth="1"/>
    <col min="9" max="10" width="13.5703125" style="1" customWidth="1"/>
    <col min="11" max="11" width="13" style="1" customWidth="1"/>
    <col min="12" max="12" width="14.140625" style="1" customWidth="1"/>
    <col min="13" max="13" width="13" style="1" customWidth="1"/>
    <col min="14" max="14" width="12.5703125" style="1" customWidth="1"/>
    <col min="15" max="15" width="12.85546875" style="1" customWidth="1"/>
    <col min="16" max="16" width="14.5703125" style="1" customWidth="1"/>
    <col min="17" max="16384" width="9.140625" style="1"/>
  </cols>
  <sheetData>
    <row r="1" spans="1:16">
      <c r="B1" s="20"/>
    </row>
    <row r="2" spans="1:16">
      <c r="B2" s="21" t="s">
        <v>0</v>
      </c>
    </row>
    <row r="3" spans="1:16">
      <c r="A3" s="2" t="s">
        <v>1</v>
      </c>
      <c r="B3" s="22" t="s">
        <v>1</v>
      </c>
      <c r="C3" s="30" t="s">
        <v>2</v>
      </c>
      <c r="D3" s="31"/>
      <c r="E3" s="30" t="s">
        <v>3</v>
      </c>
      <c r="F3" s="31"/>
      <c r="G3" s="31"/>
      <c r="H3" s="30" t="s">
        <v>4</v>
      </c>
      <c r="I3" s="31"/>
      <c r="J3" s="31"/>
      <c r="K3" s="31"/>
      <c r="L3" s="4" t="s">
        <v>1</v>
      </c>
      <c r="M3" s="4" t="s">
        <v>1</v>
      </c>
      <c r="N3" s="4" t="s">
        <v>1</v>
      </c>
      <c r="O3" s="4" t="s">
        <v>1</v>
      </c>
      <c r="P3" s="4" t="s">
        <v>1</v>
      </c>
    </row>
    <row r="4" spans="1:16" ht="42.75">
      <c r="A4" s="2" t="s">
        <v>1</v>
      </c>
      <c r="B4" s="22" t="s">
        <v>1</v>
      </c>
      <c r="C4" s="28" t="s">
        <v>5</v>
      </c>
      <c r="D4" s="28" t="s">
        <v>6</v>
      </c>
      <c r="E4" s="28" t="s">
        <v>7</v>
      </c>
      <c r="F4" s="28" t="s">
        <v>8</v>
      </c>
      <c r="G4" s="28" t="s">
        <v>9</v>
      </c>
      <c r="H4" s="28" t="s">
        <v>10</v>
      </c>
      <c r="I4" s="28" t="s">
        <v>11</v>
      </c>
      <c r="J4" s="28" t="s">
        <v>12</v>
      </c>
      <c r="K4" s="28" t="s">
        <v>13</v>
      </c>
      <c r="L4" s="28" t="s">
        <v>14</v>
      </c>
      <c r="M4" s="29" t="s">
        <v>15</v>
      </c>
      <c r="N4" s="28" t="s">
        <v>16</v>
      </c>
      <c r="O4" s="28" t="s">
        <v>17</v>
      </c>
      <c r="P4" s="28" t="s">
        <v>18</v>
      </c>
    </row>
    <row r="5" spans="1:16">
      <c r="A5" s="2" t="s">
        <v>1</v>
      </c>
      <c r="B5" s="22" t="s">
        <v>1</v>
      </c>
      <c r="C5" s="4" t="s">
        <v>1</v>
      </c>
      <c r="D5" s="4" t="s">
        <v>1</v>
      </c>
      <c r="E5" s="4" t="s">
        <v>1</v>
      </c>
      <c r="F5" s="4" t="s">
        <v>1</v>
      </c>
      <c r="G5" s="4" t="s">
        <v>1</v>
      </c>
      <c r="H5" s="4" t="s">
        <v>1</v>
      </c>
      <c r="I5" s="4" t="s">
        <v>1</v>
      </c>
      <c r="J5" s="4" t="s">
        <v>1</v>
      </c>
      <c r="K5" s="4" t="s">
        <v>1</v>
      </c>
      <c r="L5" s="4" t="s">
        <v>1</v>
      </c>
      <c r="M5" s="4" t="s">
        <v>1</v>
      </c>
      <c r="N5" s="4" t="s">
        <v>1</v>
      </c>
      <c r="O5" s="5" t="s">
        <v>1</v>
      </c>
      <c r="P5" s="4" t="s">
        <v>1</v>
      </c>
    </row>
    <row r="6" spans="1:16">
      <c r="A6" s="3" t="s">
        <v>19</v>
      </c>
      <c r="B6" s="22" t="s">
        <v>20</v>
      </c>
      <c r="C6" s="6" t="s">
        <v>1</v>
      </c>
      <c r="D6" s="6" t="s">
        <v>1</v>
      </c>
      <c r="E6" s="6" t="s">
        <v>1</v>
      </c>
      <c r="F6" s="6" t="s">
        <v>1</v>
      </c>
      <c r="G6" s="6" t="s">
        <v>1</v>
      </c>
      <c r="H6" s="6" t="s">
        <v>1</v>
      </c>
      <c r="I6" s="6" t="s">
        <v>1</v>
      </c>
      <c r="J6" s="6" t="s">
        <v>1</v>
      </c>
      <c r="K6" s="6" t="s">
        <v>1</v>
      </c>
      <c r="L6" s="6" t="s">
        <v>1</v>
      </c>
      <c r="M6" s="6" t="s">
        <v>1</v>
      </c>
      <c r="N6" s="6" t="s">
        <v>1</v>
      </c>
      <c r="O6" s="7" t="s">
        <v>1</v>
      </c>
      <c r="P6" s="6" t="s">
        <v>1</v>
      </c>
    </row>
    <row r="7" spans="1:16" ht="21.75">
      <c r="A7" s="3" t="s">
        <v>21</v>
      </c>
      <c r="B7" s="22" t="s">
        <v>22</v>
      </c>
      <c r="C7" s="8">
        <f t="shared" ref="C7:O7" si="0">C9+C8</f>
        <v>1442057.57</v>
      </c>
      <c r="D7" s="8">
        <f t="shared" si="0"/>
        <v>11336.89</v>
      </c>
      <c r="E7" s="8">
        <f t="shared" si="0"/>
        <v>3555.51</v>
      </c>
      <c r="F7" s="8">
        <f t="shared" si="0"/>
        <v>43725.030000000006</v>
      </c>
      <c r="G7" s="8">
        <f t="shared" si="0"/>
        <v>312495.56</v>
      </c>
      <c r="H7" s="8">
        <f t="shared" si="0"/>
        <v>1676995.36</v>
      </c>
      <c r="I7" s="8">
        <f t="shared" si="0"/>
        <v>3681.68</v>
      </c>
      <c r="J7" s="8">
        <f t="shared" si="0"/>
        <v>95953.43</v>
      </c>
      <c r="K7" s="8">
        <f t="shared" si="0"/>
        <v>447212.19</v>
      </c>
      <c r="L7" s="8">
        <f t="shared" si="0"/>
        <v>63770.6</v>
      </c>
      <c r="M7" s="8">
        <f t="shared" si="0"/>
        <v>6.59</v>
      </c>
      <c r="N7" s="8">
        <f t="shared" si="0"/>
        <v>35345.72</v>
      </c>
      <c r="O7" s="8">
        <f t="shared" si="0"/>
        <v>151.93</v>
      </c>
      <c r="P7" s="8">
        <f t="shared" ref="P7:P24" si="1">C7+D7+E7+F7+G7+H7+I7+J7+K7+L7+M7+N7+O7</f>
        <v>4136288.0600000005</v>
      </c>
    </row>
    <row r="8" spans="1:16">
      <c r="A8" s="9" t="s">
        <v>23</v>
      </c>
      <c r="B8" s="23" t="s">
        <v>24</v>
      </c>
      <c r="C8" s="10">
        <v>1430170.46</v>
      </c>
      <c r="D8" s="10">
        <v>11187.05</v>
      </c>
      <c r="E8" s="10">
        <v>3525.01</v>
      </c>
      <c r="F8" s="10">
        <v>43159.55</v>
      </c>
      <c r="G8" s="10">
        <v>306415.13</v>
      </c>
      <c r="H8" s="10">
        <v>1628472.1</v>
      </c>
      <c r="I8" s="10">
        <v>3589.35</v>
      </c>
      <c r="J8" s="10">
        <v>56155.15</v>
      </c>
      <c r="K8" s="10">
        <v>436910.41</v>
      </c>
      <c r="L8" s="10">
        <v>61339.74</v>
      </c>
      <c r="M8" s="10">
        <v>6.39</v>
      </c>
      <c r="N8" s="10">
        <v>34480.28</v>
      </c>
      <c r="O8" s="10">
        <v>148.35</v>
      </c>
      <c r="P8" s="8">
        <f t="shared" si="1"/>
        <v>4015558.9700000007</v>
      </c>
    </row>
    <row r="9" spans="1:16" ht="21.75">
      <c r="A9" s="9" t="s">
        <v>25</v>
      </c>
      <c r="B9" s="23" t="s">
        <v>26</v>
      </c>
      <c r="C9" s="10">
        <v>11887.11</v>
      </c>
      <c r="D9" s="10">
        <v>149.84</v>
      </c>
      <c r="E9" s="10">
        <v>30.5</v>
      </c>
      <c r="F9" s="10">
        <v>565.48</v>
      </c>
      <c r="G9" s="10">
        <v>6080.43</v>
      </c>
      <c r="H9" s="10">
        <v>48523.26</v>
      </c>
      <c r="I9" s="10">
        <v>92.33</v>
      </c>
      <c r="J9" s="10">
        <v>39798.28</v>
      </c>
      <c r="K9" s="10">
        <v>10301.780000000001</v>
      </c>
      <c r="L9" s="10">
        <v>2430.86</v>
      </c>
      <c r="M9" s="10">
        <v>0.2</v>
      </c>
      <c r="N9" s="10">
        <v>865.44</v>
      </c>
      <c r="O9" s="10">
        <v>3.58</v>
      </c>
      <c r="P9" s="8">
        <f t="shared" si="1"/>
        <v>120729.09</v>
      </c>
    </row>
    <row r="10" spans="1:16">
      <c r="A10" s="9" t="s">
        <v>27</v>
      </c>
      <c r="B10" s="23" t="s">
        <v>28</v>
      </c>
      <c r="C10" s="10">
        <v>77786.94</v>
      </c>
      <c r="D10" s="10">
        <v>604.04</v>
      </c>
      <c r="E10" s="10">
        <v>71.48</v>
      </c>
      <c r="F10" s="10">
        <v>2348.9499999999998</v>
      </c>
      <c r="G10" s="10">
        <v>16126.71</v>
      </c>
      <c r="H10" s="10">
        <v>88702.99</v>
      </c>
      <c r="I10" s="10">
        <v>191.69</v>
      </c>
      <c r="J10" s="10">
        <v>3039.13</v>
      </c>
      <c r="K10" s="10">
        <v>21281.3</v>
      </c>
      <c r="L10" s="10">
        <v>2730.13</v>
      </c>
      <c r="M10" s="10">
        <v>0.28999999999999998</v>
      </c>
      <c r="N10" s="10">
        <v>1844.62</v>
      </c>
      <c r="O10" s="10">
        <v>7.92</v>
      </c>
      <c r="P10" s="8">
        <f t="shared" si="1"/>
        <v>214736.19</v>
      </c>
    </row>
    <row r="11" spans="1:16" ht="21.75">
      <c r="A11" s="9" t="s">
        <v>29</v>
      </c>
      <c r="B11" s="23" t="s">
        <v>30</v>
      </c>
      <c r="C11" s="10">
        <v>40610.620000000003</v>
      </c>
      <c r="D11" s="10">
        <v>4194.79</v>
      </c>
      <c r="E11" s="10">
        <v>523.14</v>
      </c>
      <c r="F11" s="10">
        <v>104374.46</v>
      </c>
      <c r="G11" s="10">
        <v>155110.48000000001</v>
      </c>
      <c r="H11" s="10">
        <v>697944.47</v>
      </c>
      <c r="I11" s="10">
        <v>1080.9000000000001</v>
      </c>
      <c r="J11" s="10">
        <v>59350.27</v>
      </c>
      <c r="K11" s="10">
        <v>176542.84</v>
      </c>
      <c r="L11" s="10">
        <v>25562.46</v>
      </c>
      <c r="M11" s="10">
        <v>1.74</v>
      </c>
      <c r="N11" s="10">
        <v>15684.75</v>
      </c>
      <c r="O11" s="10">
        <v>37.29</v>
      </c>
      <c r="P11" s="8">
        <f t="shared" si="1"/>
        <v>1281018.21</v>
      </c>
    </row>
    <row r="12" spans="1:16">
      <c r="A12" s="9" t="s">
        <v>31</v>
      </c>
      <c r="B12" s="23" t="s">
        <v>32</v>
      </c>
      <c r="C12" s="10">
        <v>61741.95</v>
      </c>
      <c r="D12" s="10">
        <v>7050.8</v>
      </c>
      <c r="E12" s="10">
        <v>16678.509999999998</v>
      </c>
      <c r="F12" s="10">
        <v>5466.56</v>
      </c>
      <c r="G12" s="10">
        <v>376877.61</v>
      </c>
      <c r="H12" s="10">
        <v>1213478.94</v>
      </c>
      <c r="I12" s="10">
        <v>1558.9</v>
      </c>
      <c r="J12" s="10">
        <v>7817.31</v>
      </c>
      <c r="K12" s="10">
        <v>151820.54999999999</v>
      </c>
      <c r="L12" s="10">
        <v>23072.14</v>
      </c>
      <c r="M12" s="10">
        <v>391.02</v>
      </c>
      <c r="N12" s="10">
        <v>20881.47</v>
      </c>
      <c r="O12" s="10">
        <v>54.31</v>
      </c>
      <c r="P12" s="8">
        <f t="shared" si="1"/>
        <v>1886890.0699999998</v>
      </c>
    </row>
    <row r="13" spans="1:16">
      <c r="A13" s="9" t="s">
        <v>33</v>
      </c>
      <c r="B13" s="23" t="s">
        <v>34</v>
      </c>
      <c r="C13" s="10">
        <v>36030.83</v>
      </c>
      <c r="D13" s="10">
        <v>11677.22</v>
      </c>
      <c r="E13" s="10">
        <v>485.8</v>
      </c>
      <c r="F13" s="10">
        <v>4257.37</v>
      </c>
      <c r="G13" s="10">
        <v>194042.85</v>
      </c>
      <c r="H13" s="10">
        <v>1281551.6499999999</v>
      </c>
      <c r="I13" s="10">
        <v>1430.54</v>
      </c>
      <c r="J13" s="10">
        <v>7370.93</v>
      </c>
      <c r="K13" s="10">
        <v>134122</v>
      </c>
      <c r="L13" s="10">
        <v>27828.74</v>
      </c>
      <c r="M13" s="10">
        <v>1.72</v>
      </c>
      <c r="N13" s="10">
        <v>20379.759999999998</v>
      </c>
      <c r="O13" s="10">
        <v>55.23</v>
      </c>
      <c r="P13" s="8">
        <f t="shared" si="1"/>
        <v>1719234.64</v>
      </c>
    </row>
    <row r="14" spans="1:16" ht="42.75">
      <c r="A14" s="3" t="s">
        <v>35</v>
      </c>
      <c r="B14" s="22" t="s">
        <v>36</v>
      </c>
      <c r="C14" s="8">
        <f t="shared" ref="C14:O14" si="2">C15+C19</f>
        <v>379377.68</v>
      </c>
      <c r="D14" s="8">
        <f t="shared" si="2"/>
        <v>5663.3700000000008</v>
      </c>
      <c r="E14" s="8">
        <f t="shared" si="2"/>
        <v>209236.03999999998</v>
      </c>
      <c r="F14" s="8">
        <f t="shared" si="2"/>
        <v>45240.27</v>
      </c>
      <c r="G14" s="8">
        <f t="shared" si="2"/>
        <v>28726.77</v>
      </c>
      <c r="H14" s="8">
        <f t="shared" si="2"/>
        <v>382102.94</v>
      </c>
      <c r="I14" s="8">
        <f t="shared" si="2"/>
        <v>990.46000000000015</v>
      </c>
      <c r="J14" s="8">
        <f t="shared" si="2"/>
        <v>6009.33</v>
      </c>
      <c r="K14" s="8">
        <f t="shared" si="2"/>
        <v>22865.02</v>
      </c>
      <c r="L14" s="8">
        <f t="shared" si="2"/>
        <v>10462.32</v>
      </c>
      <c r="M14" s="8">
        <f t="shared" si="2"/>
        <v>10.73</v>
      </c>
      <c r="N14" s="8">
        <f t="shared" si="2"/>
        <v>26522.149999999998</v>
      </c>
      <c r="O14" s="8">
        <f t="shared" si="2"/>
        <v>22.74</v>
      </c>
      <c r="P14" s="8">
        <f t="shared" si="1"/>
        <v>1117229.82</v>
      </c>
    </row>
    <row r="15" spans="1:16">
      <c r="A15" s="3" t="s">
        <v>37</v>
      </c>
      <c r="B15" s="22" t="s">
        <v>38</v>
      </c>
      <c r="C15" s="8">
        <f t="shared" ref="C15:O15" si="3">C18+C17+C16</f>
        <v>375781.89999999997</v>
      </c>
      <c r="D15" s="8">
        <f t="shared" si="3"/>
        <v>5492.27</v>
      </c>
      <c r="E15" s="8">
        <f t="shared" si="3"/>
        <v>208727.05</v>
      </c>
      <c r="F15" s="8">
        <f t="shared" si="3"/>
        <v>44675.6</v>
      </c>
      <c r="G15" s="8">
        <f t="shared" si="3"/>
        <v>24596.14</v>
      </c>
      <c r="H15" s="8">
        <f t="shared" si="3"/>
        <v>298254.88</v>
      </c>
      <c r="I15" s="8">
        <f t="shared" si="3"/>
        <v>910.13000000000011</v>
      </c>
      <c r="J15" s="8">
        <f t="shared" si="3"/>
        <v>5588.88</v>
      </c>
      <c r="K15" s="8">
        <f t="shared" si="3"/>
        <v>21311.66</v>
      </c>
      <c r="L15" s="8">
        <f t="shared" si="3"/>
        <v>9695.61</v>
      </c>
      <c r="M15" s="8">
        <f t="shared" si="3"/>
        <v>9.15</v>
      </c>
      <c r="N15" s="8">
        <f t="shared" si="3"/>
        <v>25857.19</v>
      </c>
      <c r="O15" s="8">
        <f t="shared" si="3"/>
        <v>19.759999999999998</v>
      </c>
      <c r="P15" s="8">
        <f t="shared" si="1"/>
        <v>1020920.22</v>
      </c>
    </row>
    <row r="16" spans="1:16" ht="21.75">
      <c r="A16" s="9" t="s">
        <v>39</v>
      </c>
      <c r="B16" s="23" t="s">
        <v>40</v>
      </c>
      <c r="C16" s="10">
        <v>10723.94</v>
      </c>
      <c r="D16" s="10">
        <v>622.1</v>
      </c>
      <c r="E16" s="10">
        <v>32153.25</v>
      </c>
      <c r="F16" s="10">
        <v>30293.53</v>
      </c>
      <c r="G16" s="10">
        <v>4758</v>
      </c>
      <c r="H16" s="10">
        <v>791.79</v>
      </c>
      <c r="I16" s="10">
        <v>87.19</v>
      </c>
      <c r="J16" s="10">
        <v>353.01</v>
      </c>
      <c r="K16" s="10">
        <v>6357.77</v>
      </c>
      <c r="L16" s="10">
        <v>1788.86</v>
      </c>
      <c r="M16" s="10">
        <v>0.01</v>
      </c>
      <c r="N16" s="10">
        <v>1666.32</v>
      </c>
      <c r="O16" s="10">
        <v>0.05</v>
      </c>
      <c r="P16" s="8">
        <f t="shared" si="1"/>
        <v>89595.82</v>
      </c>
    </row>
    <row r="17" spans="1:16" ht="21.75">
      <c r="A17" s="9" t="s">
        <v>41</v>
      </c>
      <c r="B17" s="23" t="s">
        <v>42</v>
      </c>
      <c r="C17" s="10">
        <v>364436.6</v>
      </c>
      <c r="D17" s="10">
        <v>4797.42</v>
      </c>
      <c r="E17" s="10">
        <v>176470.68</v>
      </c>
      <c r="F17" s="10">
        <v>14136.89</v>
      </c>
      <c r="G17" s="10">
        <v>19004.63</v>
      </c>
      <c r="H17" s="10">
        <v>293470.08000000002</v>
      </c>
      <c r="I17" s="10">
        <v>816.12</v>
      </c>
      <c r="J17" s="10">
        <v>4490.6099999999997</v>
      </c>
      <c r="K17" s="10">
        <v>14048.17</v>
      </c>
      <c r="L17" s="10">
        <v>7606.32</v>
      </c>
      <c r="M17" s="10">
        <v>8.35</v>
      </c>
      <c r="N17" s="10">
        <v>21889.43</v>
      </c>
      <c r="O17" s="10">
        <v>19.489999999999998</v>
      </c>
      <c r="P17" s="8">
        <f t="shared" si="1"/>
        <v>921194.79</v>
      </c>
    </row>
    <row r="18" spans="1:16">
      <c r="A18" s="9" t="s">
        <v>43</v>
      </c>
      <c r="B18" s="23" t="s">
        <v>44</v>
      </c>
      <c r="C18" s="10">
        <v>621.36</v>
      </c>
      <c r="D18" s="10">
        <v>72.75</v>
      </c>
      <c r="E18" s="10">
        <v>103.12</v>
      </c>
      <c r="F18" s="10">
        <v>245.18</v>
      </c>
      <c r="G18" s="10">
        <v>833.51</v>
      </c>
      <c r="H18" s="10">
        <v>3993.01</v>
      </c>
      <c r="I18" s="10">
        <v>6.82</v>
      </c>
      <c r="J18" s="10">
        <v>745.26</v>
      </c>
      <c r="K18" s="10">
        <v>905.72</v>
      </c>
      <c r="L18" s="10">
        <v>300.43</v>
      </c>
      <c r="M18" s="10">
        <v>0.79</v>
      </c>
      <c r="N18" s="10">
        <v>2301.44</v>
      </c>
      <c r="O18" s="10">
        <v>0.22</v>
      </c>
      <c r="P18" s="8">
        <f t="shared" si="1"/>
        <v>10129.61</v>
      </c>
    </row>
    <row r="19" spans="1:16" ht="32.25">
      <c r="A19" s="3" t="s">
        <v>45</v>
      </c>
      <c r="B19" s="22" t="s">
        <v>46</v>
      </c>
      <c r="C19" s="8">
        <f t="shared" ref="C19:O19" si="4">C21+C20</f>
        <v>3595.78</v>
      </c>
      <c r="D19" s="8">
        <f t="shared" si="4"/>
        <v>171.1</v>
      </c>
      <c r="E19" s="8">
        <f t="shared" si="4"/>
        <v>508.99</v>
      </c>
      <c r="F19" s="8">
        <f t="shared" si="4"/>
        <v>564.66999999999996</v>
      </c>
      <c r="G19" s="8">
        <f t="shared" si="4"/>
        <v>4130.63</v>
      </c>
      <c r="H19" s="8">
        <f t="shared" si="4"/>
        <v>83848.06</v>
      </c>
      <c r="I19" s="8">
        <f t="shared" si="4"/>
        <v>80.33</v>
      </c>
      <c r="J19" s="8">
        <f t="shared" si="4"/>
        <v>420.45</v>
      </c>
      <c r="K19" s="8">
        <f t="shared" si="4"/>
        <v>1553.36</v>
      </c>
      <c r="L19" s="8">
        <f t="shared" si="4"/>
        <v>766.71</v>
      </c>
      <c r="M19" s="8">
        <f t="shared" si="4"/>
        <v>1.58</v>
      </c>
      <c r="N19" s="8">
        <f t="shared" si="4"/>
        <v>664.96</v>
      </c>
      <c r="O19" s="8">
        <f t="shared" si="4"/>
        <v>2.98</v>
      </c>
      <c r="P19" s="8">
        <f t="shared" si="1"/>
        <v>96309.6</v>
      </c>
    </row>
    <row r="20" spans="1:16">
      <c r="A20" s="9" t="s">
        <v>47</v>
      </c>
      <c r="B20" s="23" t="s">
        <v>48</v>
      </c>
      <c r="C20" s="10">
        <v>3595.78</v>
      </c>
      <c r="D20" s="10">
        <v>171.1</v>
      </c>
      <c r="E20" s="10">
        <v>508.99</v>
      </c>
      <c r="F20" s="10">
        <v>564.66999999999996</v>
      </c>
      <c r="G20" s="10">
        <v>4130.63</v>
      </c>
      <c r="H20" s="10">
        <v>83848.06</v>
      </c>
      <c r="I20" s="10">
        <v>80.33</v>
      </c>
      <c r="J20" s="10">
        <v>420.45</v>
      </c>
      <c r="K20" s="10">
        <v>1553.36</v>
      </c>
      <c r="L20" s="10">
        <v>766.71</v>
      </c>
      <c r="M20" s="10">
        <v>1.58</v>
      </c>
      <c r="N20" s="10">
        <v>664.96</v>
      </c>
      <c r="O20" s="10">
        <v>2.98</v>
      </c>
      <c r="P20" s="8">
        <f t="shared" si="1"/>
        <v>96309.6</v>
      </c>
    </row>
    <row r="21" spans="1:16">
      <c r="A21" s="9" t="s">
        <v>49</v>
      </c>
      <c r="B21" s="23" t="s">
        <v>50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8">
        <f t="shared" si="1"/>
        <v>0</v>
      </c>
    </row>
    <row r="22" spans="1:16">
      <c r="A22" s="9" t="s">
        <v>51</v>
      </c>
      <c r="B22" s="23" t="s">
        <v>52</v>
      </c>
      <c r="C22" s="10">
        <v>32418.240000000002</v>
      </c>
      <c r="D22" s="10">
        <v>5398.57</v>
      </c>
      <c r="E22" s="10">
        <v>92143.66</v>
      </c>
      <c r="F22" s="10">
        <v>307010.62</v>
      </c>
      <c r="G22" s="10">
        <v>135628.69</v>
      </c>
      <c r="H22" s="10">
        <v>518411.98</v>
      </c>
      <c r="I22" s="10">
        <v>989.85</v>
      </c>
      <c r="J22" s="10">
        <v>5095.95</v>
      </c>
      <c r="K22" s="10">
        <v>198797.12</v>
      </c>
      <c r="L22" s="10">
        <v>22361.34</v>
      </c>
      <c r="M22" s="10">
        <v>25.65</v>
      </c>
      <c r="N22" s="10">
        <v>48012</v>
      </c>
      <c r="O22" s="10">
        <v>38.01</v>
      </c>
      <c r="P22" s="8">
        <f t="shared" si="1"/>
        <v>1366331.6800000002</v>
      </c>
    </row>
    <row r="23" spans="1:16">
      <c r="A23" s="9" t="s">
        <v>53</v>
      </c>
      <c r="B23" s="23" t="s">
        <v>54</v>
      </c>
      <c r="C23" s="10">
        <v>0</v>
      </c>
      <c r="D23" s="10">
        <v>0</v>
      </c>
      <c r="E23" s="10">
        <v>0</v>
      </c>
      <c r="F23" s="10">
        <v>168336.94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8">
        <f t="shared" si="1"/>
        <v>168336.94</v>
      </c>
    </row>
    <row r="24" spans="1:16" ht="21.75">
      <c r="A24" s="11">
        <v>19999</v>
      </c>
      <c r="B24" s="22" t="s">
        <v>55</v>
      </c>
      <c r="C24" s="8">
        <f t="shared" ref="C24:O24" si="5">C7+C10+C11+C12+C13+C14+C22+C23</f>
        <v>2070023.83</v>
      </c>
      <c r="D24" s="8">
        <f t="shared" si="5"/>
        <v>45925.68</v>
      </c>
      <c r="E24" s="8">
        <f t="shared" si="5"/>
        <v>322694.14</v>
      </c>
      <c r="F24" s="8">
        <f t="shared" si="5"/>
        <v>680760.2</v>
      </c>
      <c r="G24" s="8">
        <f t="shared" si="5"/>
        <v>1219008.67</v>
      </c>
      <c r="H24" s="8">
        <f t="shared" si="5"/>
        <v>5859188.3300000001</v>
      </c>
      <c r="I24" s="8">
        <f t="shared" si="5"/>
        <v>9924.02</v>
      </c>
      <c r="J24" s="8">
        <f t="shared" si="5"/>
        <v>184636.34999999998</v>
      </c>
      <c r="K24" s="8">
        <f t="shared" si="5"/>
        <v>1152641.02</v>
      </c>
      <c r="L24" s="8">
        <f t="shared" si="5"/>
        <v>175787.73</v>
      </c>
      <c r="M24" s="8">
        <f t="shared" si="5"/>
        <v>437.74</v>
      </c>
      <c r="N24" s="8">
        <f t="shared" si="5"/>
        <v>168670.46999999997</v>
      </c>
      <c r="O24" s="8">
        <f t="shared" si="5"/>
        <v>367.43</v>
      </c>
      <c r="P24" s="8">
        <f t="shared" si="1"/>
        <v>11890065.610000001</v>
      </c>
    </row>
    <row r="25" spans="1:16">
      <c r="A25" s="12" t="s">
        <v>1</v>
      </c>
      <c r="B25" s="24" t="s">
        <v>1</v>
      </c>
      <c r="C25" s="13" t="s">
        <v>1</v>
      </c>
      <c r="D25" s="13" t="s">
        <v>1</v>
      </c>
      <c r="E25" s="13" t="s">
        <v>1</v>
      </c>
      <c r="F25" s="13" t="s">
        <v>1</v>
      </c>
      <c r="G25" s="13" t="s">
        <v>1</v>
      </c>
      <c r="H25" s="13" t="s">
        <v>1</v>
      </c>
      <c r="I25" s="13" t="s">
        <v>1</v>
      </c>
      <c r="J25" s="13" t="s">
        <v>1</v>
      </c>
      <c r="K25" s="13" t="s">
        <v>1</v>
      </c>
      <c r="L25" s="13" t="s">
        <v>1</v>
      </c>
      <c r="M25" s="13" t="s">
        <v>1</v>
      </c>
      <c r="N25" s="13" t="s">
        <v>1</v>
      </c>
      <c r="O25" s="13" t="s">
        <v>1</v>
      </c>
      <c r="P25" s="13" t="s">
        <v>1</v>
      </c>
    </row>
    <row r="26" spans="1:16">
      <c r="A26" s="3" t="s">
        <v>56</v>
      </c>
      <c r="B26" s="22" t="s">
        <v>57</v>
      </c>
      <c r="C26" s="8">
        <f t="shared" ref="C26:O26" si="6">C27+C34+C40</f>
        <v>829552.92</v>
      </c>
      <c r="D26" s="8">
        <f t="shared" si="6"/>
        <v>46309.86</v>
      </c>
      <c r="E26" s="8">
        <f t="shared" si="6"/>
        <v>16599749.520000001</v>
      </c>
      <c r="F26" s="8">
        <f t="shared" si="6"/>
        <v>555693.68999999994</v>
      </c>
      <c r="G26" s="8">
        <f t="shared" si="6"/>
        <v>420116.01</v>
      </c>
      <c r="H26" s="8">
        <f t="shared" si="6"/>
        <v>701978.95</v>
      </c>
      <c r="I26" s="8">
        <f t="shared" si="6"/>
        <v>19404.810000000001</v>
      </c>
      <c r="J26" s="8">
        <f t="shared" si="6"/>
        <v>148582.59000000003</v>
      </c>
      <c r="K26" s="8">
        <f t="shared" si="6"/>
        <v>346575.53</v>
      </c>
      <c r="L26" s="8">
        <f t="shared" si="6"/>
        <v>219654.48</v>
      </c>
      <c r="M26" s="8">
        <f t="shared" si="6"/>
        <v>23449.690000000002</v>
      </c>
      <c r="N26" s="8">
        <f t="shared" si="6"/>
        <v>559752.91</v>
      </c>
      <c r="O26" s="8">
        <f t="shared" si="6"/>
        <v>850.33999999999992</v>
      </c>
      <c r="P26" s="8">
        <f t="shared" ref="P26:P57" si="7">C26+D26+E26+F26+G26+H26+I26+J26+K26+L26+M26+N26+O26</f>
        <v>20471671.300000004</v>
      </c>
    </row>
    <row r="27" spans="1:16">
      <c r="A27" s="3" t="s">
        <v>58</v>
      </c>
      <c r="B27" s="22" t="s">
        <v>59</v>
      </c>
      <c r="C27" s="8">
        <f t="shared" ref="C27:O27" si="8">C33+C32+C31+C30+C29+C28</f>
        <v>720917.82000000007</v>
      </c>
      <c r="D27" s="8">
        <f t="shared" si="8"/>
        <v>39042.54</v>
      </c>
      <c r="E27" s="8">
        <f t="shared" si="8"/>
        <v>14640105.93</v>
      </c>
      <c r="F27" s="8">
        <f t="shared" si="8"/>
        <v>395802.29</v>
      </c>
      <c r="G27" s="8">
        <f t="shared" si="8"/>
        <v>329437.84999999998</v>
      </c>
      <c r="H27" s="8">
        <f t="shared" si="8"/>
        <v>534388.36999999988</v>
      </c>
      <c r="I27" s="8">
        <f t="shared" si="8"/>
        <v>16814.04</v>
      </c>
      <c r="J27" s="8">
        <f t="shared" si="8"/>
        <v>132801.08000000002</v>
      </c>
      <c r="K27" s="8">
        <f t="shared" si="8"/>
        <v>276668.02</v>
      </c>
      <c r="L27" s="8">
        <f t="shared" si="8"/>
        <v>188082.17</v>
      </c>
      <c r="M27" s="8">
        <f t="shared" si="8"/>
        <v>23405.11</v>
      </c>
      <c r="N27" s="8">
        <f t="shared" si="8"/>
        <v>411465.52</v>
      </c>
      <c r="O27" s="8">
        <f t="shared" si="8"/>
        <v>731.31</v>
      </c>
      <c r="P27" s="8">
        <f t="shared" si="7"/>
        <v>17709662.049999993</v>
      </c>
    </row>
    <row r="28" spans="1:16">
      <c r="A28" s="9" t="s">
        <v>60</v>
      </c>
      <c r="B28" s="23" t="s">
        <v>61</v>
      </c>
      <c r="C28" s="10">
        <v>686641.02</v>
      </c>
      <c r="D28" s="10">
        <v>37155.660000000003</v>
      </c>
      <c r="E28" s="10">
        <v>14482719.15</v>
      </c>
      <c r="F28" s="10">
        <v>326839.03999999998</v>
      </c>
      <c r="G28" s="10">
        <v>305126.12</v>
      </c>
      <c r="H28" s="10">
        <v>260722.68</v>
      </c>
      <c r="I28" s="10">
        <v>16252.04</v>
      </c>
      <c r="J28" s="10">
        <v>129261.41</v>
      </c>
      <c r="K28" s="10">
        <v>258752.42</v>
      </c>
      <c r="L28" s="10">
        <v>164984.72</v>
      </c>
      <c r="M28" s="10">
        <v>23233.7</v>
      </c>
      <c r="N28" s="10">
        <v>370741.68</v>
      </c>
      <c r="O28" s="10">
        <v>709</v>
      </c>
      <c r="P28" s="8">
        <f t="shared" si="7"/>
        <v>17063138.639999997</v>
      </c>
    </row>
    <row r="29" spans="1:16">
      <c r="A29" s="9" t="s">
        <v>62</v>
      </c>
      <c r="B29" s="23" t="s">
        <v>63</v>
      </c>
      <c r="C29" s="10">
        <v>4840.37</v>
      </c>
      <c r="D29" s="10">
        <v>261.92</v>
      </c>
      <c r="E29" s="10">
        <v>102093.69</v>
      </c>
      <c r="F29" s="10">
        <v>2304</v>
      </c>
      <c r="G29" s="10">
        <v>2150.94</v>
      </c>
      <c r="H29" s="10">
        <v>1837.92</v>
      </c>
      <c r="I29" s="10">
        <v>114.57</v>
      </c>
      <c r="J29" s="10">
        <v>911.21</v>
      </c>
      <c r="K29" s="10">
        <v>1824.04</v>
      </c>
      <c r="L29" s="10">
        <v>1163.03</v>
      </c>
      <c r="M29" s="10">
        <v>163.78</v>
      </c>
      <c r="N29" s="10">
        <v>2613.4899999999998</v>
      </c>
      <c r="O29" s="10">
        <v>5</v>
      </c>
      <c r="P29" s="8">
        <f t="shared" si="7"/>
        <v>120283.96</v>
      </c>
    </row>
    <row r="30" spans="1:16" ht="21.75">
      <c r="A30" s="9" t="s">
        <v>64</v>
      </c>
      <c r="B30" s="23" t="s">
        <v>65</v>
      </c>
      <c r="C30" s="10">
        <v>21622.65</v>
      </c>
      <c r="D30" s="10">
        <v>537.21</v>
      </c>
      <c r="E30" s="10">
        <v>4114.21</v>
      </c>
      <c r="F30" s="10">
        <v>22319.39</v>
      </c>
      <c r="G30" s="10">
        <v>8479.27</v>
      </c>
      <c r="H30" s="10">
        <v>270333.40999999997</v>
      </c>
      <c r="I30" s="10">
        <v>293.42</v>
      </c>
      <c r="J30" s="10">
        <v>1794.37</v>
      </c>
      <c r="K30" s="10">
        <v>5618.65</v>
      </c>
      <c r="L30" s="10">
        <v>18047.580000000002</v>
      </c>
      <c r="M30" s="10">
        <v>5.15</v>
      </c>
      <c r="N30" s="10">
        <v>2407.44</v>
      </c>
      <c r="O30" s="10">
        <v>11.04</v>
      </c>
      <c r="P30" s="8">
        <f t="shared" si="7"/>
        <v>355583.79</v>
      </c>
    </row>
    <row r="31" spans="1:16">
      <c r="A31" s="9" t="s">
        <v>66</v>
      </c>
      <c r="B31" s="23" t="s">
        <v>67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8">
        <f t="shared" si="7"/>
        <v>0</v>
      </c>
    </row>
    <row r="32" spans="1:16">
      <c r="A32" s="9" t="s">
        <v>68</v>
      </c>
      <c r="B32" s="23" t="s">
        <v>69</v>
      </c>
      <c r="C32" s="10">
        <v>7813.78</v>
      </c>
      <c r="D32" s="10">
        <v>1087.75</v>
      </c>
      <c r="E32" s="10">
        <v>51178.879999999997</v>
      </c>
      <c r="F32" s="10">
        <v>44339.86</v>
      </c>
      <c r="G32" s="10">
        <v>13681.52</v>
      </c>
      <c r="H32" s="10">
        <v>1494.36</v>
      </c>
      <c r="I32" s="10">
        <v>154.01</v>
      </c>
      <c r="J32" s="10">
        <v>834.09</v>
      </c>
      <c r="K32" s="10">
        <v>10472.91</v>
      </c>
      <c r="L32" s="10">
        <v>3886.84</v>
      </c>
      <c r="M32" s="10">
        <v>2.48</v>
      </c>
      <c r="N32" s="10">
        <v>35702.910000000003</v>
      </c>
      <c r="O32" s="10">
        <v>6.27</v>
      </c>
      <c r="P32" s="8">
        <f t="shared" si="7"/>
        <v>170655.66</v>
      </c>
    </row>
    <row r="33" spans="1:16">
      <c r="A33" s="9" t="s">
        <v>70</v>
      </c>
      <c r="B33" s="23" t="s">
        <v>71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8">
        <f t="shared" si="7"/>
        <v>0</v>
      </c>
    </row>
    <row r="34" spans="1:16">
      <c r="A34" s="3" t="s">
        <v>72</v>
      </c>
      <c r="B34" s="22" t="s">
        <v>73</v>
      </c>
      <c r="C34" s="8">
        <f t="shared" ref="C34:O34" si="9">C39+C38+C37+C36+C35</f>
        <v>80931.72</v>
      </c>
      <c r="D34" s="8">
        <f t="shared" si="9"/>
        <v>3410.75</v>
      </c>
      <c r="E34" s="8">
        <f t="shared" si="9"/>
        <v>1778191.21</v>
      </c>
      <c r="F34" s="8">
        <f t="shared" si="9"/>
        <v>2686.43</v>
      </c>
      <c r="G34" s="8">
        <f t="shared" si="9"/>
        <v>42170.95</v>
      </c>
      <c r="H34" s="8">
        <f t="shared" si="9"/>
        <v>162292.41</v>
      </c>
      <c r="I34" s="8">
        <f t="shared" si="9"/>
        <v>2044.74</v>
      </c>
      <c r="J34" s="8">
        <f t="shared" si="9"/>
        <v>12824.28</v>
      </c>
      <c r="K34" s="8">
        <f t="shared" si="9"/>
        <v>32776.29</v>
      </c>
      <c r="L34" s="8">
        <f t="shared" si="9"/>
        <v>17791.689999999999</v>
      </c>
      <c r="M34" s="8">
        <f t="shared" si="9"/>
        <v>35.79</v>
      </c>
      <c r="N34" s="8">
        <f t="shared" si="9"/>
        <v>21704.33</v>
      </c>
      <c r="O34" s="8">
        <f t="shared" si="9"/>
        <v>96.8</v>
      </c>
      <c r="P34" s="8">
        <f t="shared" si="7"/>
        <v>2156957.3899999997</v>
      </c>
    </row>
    <row r="35" spans="1:16">
      <c r="A35" s="9" t="s">
        <v>74</v>
      </c>
      <c r="B35" s="23" t="s">
        <v>75</v>
      </c>
      <c r="C35" s="10">
        <v>80931.72</v>
      </c>
      <c r="D35" s="10">
        <v>3410.75</v>
      </c>
      <c r="E35" s="10">
        <v>1778191.21</v>
      </c>
      <c r="F35" s="10">
        <v>2686.43</v>
      </c>
      <c r="G35" s="10">
        <v>42170.95</v>
      </c>
      <c r="H35" s="10">
        <v>162292.41</v>
      </c>
      <c r="I35" s="10">
        <v>2044.74</v>
      </c>
      <c r="J35" s="10">
        <v>12824.28</v>
      </c>
      <c r="K35" s="10">
        <v>32776.29</v>
      </c>
      <c r="L35" s="10">
        <v>17791.689999999999</v>
      </c>
      <c r="M35" s="10">
        <v>35.79</v>
      </c>
      <c r="N35" s="10">
        <v>21704.33</v>
      </c>
      <c r="O35" s="10">
        <v>96.8</v>
      </c>
      <c r="P35" s="8">
        <f t="shared" si="7"/>
        <v>2156957.3899999997</v>
      </c>
    </row>
    <row r="36" spans="1:16">
      <c r="A36" s="9" t="s">
        <v>76</v>
      </c>
      <c r="B36" s="23" t="s">
        <v>77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8">
        <f t="shared" si="7"/>
        <v>0</v>
      </c>
    </row>
    <row r="37" spans="1:16">
      <c r="A37" s="9" t="s">
        <v>78</v>
      </c>
      <c r="B37" s="23" t="s">
        <v>79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8">
        <f t="shared" si="7"/>
        <v>0</v>
      </c>
    </row>
    <row r="38" spans="1:16">
      <c r="A38" s="9" t="s">
        <v>80</v>
      </c>
      <c r="B38" s="23" t="s">
        <v>81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8">
        <f t="shared" si="7"/>
        <v>0</v>
      </c>
    </row>
    <row r="39" spans="1:16">
      <c r="A39" s="9" t="s">
        <v>82</v>
      </c>
      <c r="B39" s="23" t="s">
        <v>83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8">
        <f t="shared" si="7"/>
        <v>0</v>
      </c>
    </row>
    <row r="40" spans="1:16">
      <c r="A40" s="3" t="s">
        <v>84</v>
      </c>
      <c r="B40" s="22" t="s">
        <v>85</v>
      </c>
      <c r="C40" s="8">
        <f t="shared" ref="C40:O40" si="10">C42+C41</f>
        <v>27703.38</v>
      </c>
      <c r="D40" s="8">
        <f t="shared" si="10"/>
        <v>3856.57</v>
      </c>
      <c r="E40" s="8">
        <f t="shared" si="10"/>
        <v>181452.38</v>
      </c>
      <c r="F40" s="8">
        <f t="shared" si="10"/>
        <v>157204.97</v>
      </c>
      <c r="G40" s="8">
        <f t="shared" si="10"/>
        <v>48507.21</v>
      </c>
      <c r="H40" s="8">
        <f t="shared" si="10"/>
        <v>5298.17</v>
      </c>
      <c r="I40" s="8">
        <f t="shared" si="10"/>
        <v>546.03</v>
      </c>
      <c r="J40" s="8">
        <f t="shared" si="10"/>
        <v>2957.23</v>
      </c>
      <c r="K40" s="8">
        <f t="shared" si="10"/>
        <v>37131.22</v>
      </c>
      <c r="L40" s="8">
        <f t="shared" si="10"/>
        <v>13780.62</v>
      </c>
      <c r="M40" s="8">
        <f t="shared" si="10"/>
        <v>8.7899999999999991</v>
      </c>
      <c r="N40" s="8">
        <f t="shared" si="10"/>
        <v>126583.06</v>
      </c>
      <c r="O40" s="8">
        <f t="shared" si="10"/>
        <v>22.23</v>
      </c>
      <c r="P40" s="8">
        <f t="shared" si="7"/>
        <v>605051.86</v>
      </c>
    </row>
    <row r="41" spans="1:16">
      <c r="A41" s="9" t="s">
        <v>86</v>
      </c>
      <c r="B41" s="23" t="s">
        <v>87</v>
      </c>
      <c r="C41" s="10">
        <v>27703.38</v>
      </c>
      <c r="D41" s="10">
        <v>3856.57</v>
      </c>
      <c r="E41" s="10">
        <v>181452.38</v>
      </c>
      <c r="F41" s="10">
        <v>157204.97</v>
      </c>
      <c r="G41" s="10">
        <v>48507.21</v>
      </c>
      <c r="H41" s="10">
        <v>5298.17</v>
      </c>
      <c r="I41" s="10">
        <v>546.03</v>
      </c>
      <c r="J41" s="10">
        <v>2957.23</v>
      </c>
      <c r="K41" s="10">
        <v>37131.22</v>
      </c>
      <c r="L41" s="10">
        <v>13780.62</v>
      </c>
      <c r="M41" s="10">
        <v>8.7899999999999991</v>
      </c>
      <c r="N41" s="10">
        <v>126583.06</v>
      </c>
      <c r="O41" s="10">
        <v>22.23</v>
      </c>
      <c r="P41" s="8">
        <f t="shared" si="7"/>
        <v>605051.86</v>
      </c>
    </row>
    <row r="42" spans="1:16">
      <c r="A42" s="9" t="s">
        <v>88</v>
      </c>
      <c r="B42" s="23" t="s">
        <v>89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8">
        <f t="shared" si="7"/>
        <v>0</v>
      </c>
    </row>
    <row r="43" spans="1:16">
      <c r="A43" s="9" t="s">
        <v>90</v>
      </c>
      <c r="B43" s="23" t="s">
        <v>91</v>
      </c>
      <c r="C43" s="10">
        <v>131391.92000000001</v>
      </c>
      <c r="D43" s="10">
        <v>4524.88</v>
      </c>
      <c r="E43" s="10">
        <v>2717154.74</v>
      </c>
      <c r="F43" s="10">
        <v>18216.34</v>
      </c>
      <c r="G43" s="10">
        <v>41384.43</v>
      </c>
      <c r="H43" s="10">
        <v>28423.49</v>
      </c>
      <c r="I43" s="10">
        <v>2919.72</v>
      </c>
      <c r="J43" s="10">
        <v>15597.73</v>
      </c>
      <c r="K43" s="10">
        <v>44798.97</v>
      </c>
      <c r="L43" s="10">
        <v>26536.02</v>
      </c>
      <c r="M43" s="10">
        <v>48.91</v>
      </c>
      <c r="N43" s="10">
        <v>22548.43</v>
      </c>
      <c r="O43" s="10">
        <v>109.72</v>
      </c>
      <c r="P43" s="8">
        <f t="shared" si="7"/>
        <v>3053655.3000000012</v>
      </c>
    </row>
    <row r="44" spans="1:16">
      <c r="A44" s="9" t="s">
        <v>92</v>
      </c>
      <c r="B44" s="23" t="s">
        <v>93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8">
        <f t="shared" si="7"/>
        <v>0</v>
      </c>
    </row>
    <row r="45" spans="1:16">
      <c r="A45" s="9" t="s">
        <v>94</v>
      </c>
      <c r="B45" s="23" t="s">
        <v>95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8">
        <f t="shared" si="7"/>
        <v>0</v>
      </c>
    </row>
    <row r="46" spans="1:16">
      <c r="A46" s="3" t="s">
        <v>96</v>
      </c>
      <c r="B46" s="22" t="s">
        <v>97</v>
      </c>
      <c r="C46" s="8">
        <f t="shared" ref="C46:O46" si="11">C47+C48+C51</f>
        <v>29226446.169999998</v>
      </c>
      <c r="D46" s="8">
        <f t="shared" si="11"/>
        <v>96346.28</v>
      </c>
      <c r="E46" s="8">
        <f t="shared" si="11"/>
        <v>32094311.309999999</v>
      </c>
      <c r="F46" s="8">
        <f t="shared" si="11"/>
        <v>57157.82</v>
      </c>
      <c r="G46" s="8">
        <f t="shared" si="11"/>
        <v>1175907.5</v>
      </c>
      <c r="H46" s="8">
        <f t="shared" si="11"/>
        <v>1460699.72</v>
      </c>
      <c r="I46" s="8">
        <f t="shared" si="11"/>
        <v>64003.58</v>
      </c>
      <c r="J46" s="8">
        <f t="shared" si="11"/>
        <v>451535.83</v>
      </c>
      <c r="K46" s="8">
        <f t="shared" si="11"/>
        <v>1301797.3500000001</v>
      </c>
      <c r="L46" s="8">
        <f t="shared" si="11"/>
        <v>501433.73</v>
      </c>
      <c r="M46" s="8">
        <f t="shared" si="11"/>
        <v>731.78000000000009</v>
      </c>
      <c r="N46" s="8">
        <f t="shared" si="11"/>
        <v>967146.58000000007</v>
      </c>
      <c r="O46" s="8">
        <f t="shared" si="11"/>
        <v>2586.31</v>
      </c>
      <c r="P46" s="8">
        <f t="shared" si="7"/>
        <v>67400103.959999993</v>
      </c>
    </row>
    <row r="47" spans="1:16">
      <c r="A47" s="9" t="s">
        <v>98</v>
      </c>
      <c r="B47" s="23" t="s">
        <v>99</v>
      </c>
      <c r="C47" s="10">
        <v>38977.32</v>
      </c>
      <c r="D47" s="10">
        <v>1063.73</v>
      </c>
      <c r="E47" s="10">
        <v>364.19</v>
      </c>
      <c r="F47" s="10">
        <v>32958.199999999997</v>
      </c>
      <c r="G47" s="10">
        <v>135072.76999999999</v>
      </c>
      <c r="H47" s="10">
        <v>682227.46</v>
      </c>
      <c r="I47" s="10">
        <v>178.64</v>
      </c>
      <c r="J47" s="10">
        <v>1451.45</v>
      </c>
      <c r="K47" s="10">
        <v>218018.62</v>
      </c>
      <c r="L47" s="10">
        <v>1965.3</v>
      </c>
      <c r="M47" s="10">
        <v>67.69</v>
      </c>
      <c r="N47" s="10">
        <v>5867.43</v>
      </c>
      <c r="O47" s="10">
        <v>8.2200000000000006</v>
      </c>
      <c r="P47" s="8">
        <f t="shared" si="7"/>
        <v>1118221.0199999998</v>
      </c>
    </row>
    <row r="48" spans="1:16" ht="21.75">
      <c r="A48" s="3" t="s">
        <v>100</v>
      </c>
      <c r="B48" s="22" t="s">
        <v>101</v>
      </c>
      <c r="C48" s="8">
        <f t="shared" ref="C48:O48" si="12">C50+C49</f>
        <v>10831552.309999999</v>
      </c>
      <c r="D48" s="8">
        <f t="shared" si="12"/>
        <v>69916.47</v>
      </c>
      <c r="E48" s="8">
        <f t="shared" si="12"/>
        <v>32087653.789999999</v>
      </c>
      <c r="F48" s="8">
        <f t="shared" si="12"/>
        <v>16205.539999999999</v>
      </c>
      <c r="G48" s="8">
        <f t="shared" si="12"/>
        <v>705177.3</v>
      </c>
      <c r="H48" s="8">
        <f t="shared" si="12"/>
        <v>431446.48</v>
      </c>
      <c r="I48" s="8">
        <f t="shared" si="12"/>
        <v>44539.12</v>
      </c>
      <c r="J48" s="8">
        <f t="shared" si="12"/>
        <v>296669.08</v>
      </c>
      <c r="K48" s="8">
        <f t="shared" si="12"/>
        <v>712487.99</v>
      </c>
      <c r="L48" s="8">
        <f t="shared" si="12"/>
        <v>370446.78</v>
      </c>
      <c r="M48" s="8">
        <f t="shared" si="12"/>
        <v>661.73</v>
      </c>
      <c r="N48" s="8">
        <f t="shared" si="12"/>
        <v>529867.04</v>
      </c>
      <c r="O48" s="8">
        <f t="shared" si="12"/>
        <v>1818.23</v>
      </c>
      <c r="P48" s="8">
        <f t="shared" si="7"/>
        <v>46098441.859999985</v>
      </c>
    </row>
    <row r="49" spans="1:16" ht="21.75">
      <c r="A49" s="9" t="s">
        <v>102</v>
      </c>
      <c r="B49" s="23" t="s">
        <v>103</v>
      </c>
      <c r="C49" s="10">
        <v>10020197.77</v>
      </c>
      <c r="D49" s="10">
        <v>68985.09</v>
      </c>
      <c r="E49" s="10">
        <v>32087436.59</v>
      </c>
      <c r="F49" s="10">
        <v>15928.89</v>
      </c>
      <c r="G49" s="10">
        <v>693828.28</v>
      </c>
      <c r="H49" s="10">
        <v>425197.11</v>
      </c>
      <c r="I49" s="10">
        <v>43689.94</v>
      </c>
      <c r="J49" s="10">
        <v>292243.09000000003</v>
      </c>
      <c r="K49" s="10">
        <v>702682.64</v>
      </c>
      <c r="L49" s="10">
        <v>364854.25</v>
      </c>
      <c r="M49" s="10">
        <v>661.64</v>
      </c>
      <c r="N49" s="10">
        <v>523939.53</v>
      </c>
      <c r="O49" s="10">
        <v>1786.64</v>
      </c>
      <c r="P49" s="8">
        <f t="shared" si="7"/>
        <v>45241431.460000008</v>
      </c>
    </row>
    <row r="50" spans="1:16" ht="21.75">
      <c r="A50" s="9" t="s">
        <v>104</v>
      </c>
      <c r="B50" s="23" t="s">
        <v>105</v>
      </c>
      <c r="C50" s="10">
        <v>811354.54</v>
      </c>
      <c r="D50" s="10">
        <v>931.38</v>
      </c>
      <c r="E50" s="10">
        <v>217.2</v>
      </c>
      <c r="F50" s="10">
        <v>276.64999999999998</v>
      </c>
      <c r="G50" s="10">
        <v>11349.02</v>
      </c>
      <c r="H50" s="10">
        <v>6249.37</v>
      </c>
      <c r="I50" s="10">
        <v>849.18</v>
      </c>
      <c r="J50" s="10">
        <v>4425.99</v>
      </c>
      <c r="K50" s="10">
        <v>9805.35</v>
      </c>
      <c r="L50" s="10">
        <v>5592.53</v>
      </c>
      <c r="M50" s="10">
        <v>0.09</v>
      </c>
      <c r="N50" s="10">
        <v>5927.51</v>
      </c>
      <c r="O50" s="10">
        <v>31.59</v>
      </c>
      <c r="P50" s="8">
        <f t="shared" si="7"/>
        <v>857010.4</v>
      </c>
    </row>
    <row r="51" spans="1:16">
      <c r="A51" s="9" t="s">
        <v>106</v>
      </c>
      <c r="B51" s="23" t="s">
        <v>107</v>
      </c>
      <c r="C51" s="10">
        <v>18355916.539999999</v>
      </c>
      <c r="D51" s="10">
        <v>25366.080000000002</v>
      </c>
      <c r="E51" s="10">
        <v>6293.33</v>
      </c>
      <c r="F51" s="10">
        <v>7994.08</v>
      </c>
      <c r="G51" s="10">
        <v>335657.43</v>
      </c>
      <c r="H51" s="10">
        <v>347025.78</v>
      </c>
      <c r="I51" s="10">
        <v>19285.82</v>
      </c>
      <c r="J51" s="10">
        <v>153415.29999999999</v>
      </c>
      <c r="K51" s="10">
        <v>371290.74</v>
      </c>
      <c r="L51" s="10">
        <v>129021.65</v>
      </c>
      <c r="M51" s="10">
        <v>2.36</v>
      </c>
      <c r="N51" s="10">
        <v>431412.11</v>
      </c>
      <c r="O51" s="10">
        <v>759.86</v>
      </c>
      <c r="P51" s="8">
        <f t="shared" si="7"/>
        <v>20183441.079999991</v>
      </c>
    </row>
    <row r="52" spans="1:16">
      <c r="A52" s="3" t="s">
        <v>108</v>
      </c>
      <c r="B52" s="22" t="s">
        <v>109</v>
      </c>
      <c r="C52" s="8">
        <f t="shared" ref="C52:O52" si="13">C53+C57</f>
        <v>2007211.2</v>
      </c>
      <c r="D52" s="8">
        <f t="shared" si="13"/>
        <v>9843.4599999999991</v>
      </c>
      <c r="E52" s="8">
        <f t="shared" si="13"/>
        <v>3674982.3200000003</v>
      </c>
      <c r="F52" s="8">
        <f t="shared" si="13"/>
        <v>1513531.84</v>
      </c>
      <c r="G52" s="8">
        <f t="shared" si="13"/>
        <v>418547.58</v>
      </c>
      <c r="H52" s="8">
        <f t="shared" si="13"/>
        <v>332962.17000000004</v>
      </c>
      <c r="I52" s="8">
        <f t="shared" si="13"/>
        <v>7460.36</v>
      </c>
      <c r="J52" s="8">
        <f t="shared" si="13"/>
        <v>45651.25</v>
      </c>
      <c r="K52" s="8">
        <f t="shared" si="13"/>
        <v>282910.83</v>
      </c>
      <c r="L52" s="8">
        <f t="shared" si="13"/>
        <v>62448</v>
      </c>
      <c r="M52" s="8">
        <f t="shared" si="13"/>
        <v>482.49</v>
      </c>
      <c r="N52" s="8">
        <f t="shared" si="13"/>
        <v>56524.25</v>
      </c>
      <c r="O52" s="8">
        <f t="shared" si="13"/>
        <v>286.77</v>
      </c>
      <c r="P52" s="8">
        <f t="shared" si="7"/>
        <v>8412842.5199999996</v>
      </c>
    </row>
    <row r="53" spans="1:16">
      <c r="A53" s="3" t="s">
        <v>110</v>
      </c>
      <c r="B53" s="22" t="s">
        <v>111</v>
      </c>
      <c r="C53" s="8">
        <f t="shared" ref="C53:O53" si="14">C56+C55+C54</f>
        <v>285724.32</v>
      </c>
      <c r="D53" s="8">
        <f t="shared" si="14"/>
        <v>4010.4700000000003</v>
      </c>
      <c r="E53" s="8">
        <f t="shared" si="14"/>
        <v>2439327.54</v>
      </c>
      <c r="F53" s="8">
        <f t="shared" si="14"/>
        <v>358990.52999999997</v>
      </c>
      <c r="G53" s="8">
        <f t="shared" si="14"/>
        <v>231076.66</v>
      </c>
      <c r="H53" s="8">
        <f t="shared" si="14"/>
        <v>143948.22</v>
      </c>
      <c r="I53" s="8">
        <f t="shared" si="14"/>
        <v>3239.83</v>
      </c>
      <c r="J53" s="8">
        <f t="shared" si="14"/>
        <v>19609.55</v>
      </c>
      <c r="K53" s="8">
        <f t="shared" si="14"/>
        <v>122933.93000000001</v>
      </c>
      <c r="L53" s="8">
        <f t="shared" si="14"/>
        <v>26800.690000000002</v>
      </c>
      <c r="M53" s="8">
        <f t="shared" si="14"/>
        <v>414.64000000000004</v>
      </c>
      <c r="N53" s="8">
        <f t="shared" si="14"/>
        <v>23989.35</v>
      </c>
      <c r="O53" s="8">
        <f t="shared" si="14"/>
        <v>130.28</v>
      </c>
      <c r="P53" s="8">
        <f t="shared" si="7"/>
        <v>3660196.0100000002</v>
      </c>
    </row>
    <row r="54" spans="1:16" ht="21.75">
      <c r="A54" s="9" t="s">
        <v>112</v>
      </c>
      <c r="B54" s="23" t="s">
        <v>113</v>
      </c>
      <c r="C54" s="10">
        <v>81167.320000000007</v>
      </c>
      <c r="D54" s="10">
        <v>1061.33</v>
      </c>
      <c r="E54" s="10">
        <v>643557.25</v>
      </c>
      <c r="F54" s="10">
        <v>94737.56</v>
      </c>
      <c r="G54" s="10">
        <v>61507.57</v>
      </c>
      <c r="H54" s="10">
        <v>38389.839999999997</v>
      </c>
      <c r="I54" s="10">
        <v>860.87</v>
      </c>
      <c r="J54" s="10">
        <v>5345.97</v>
      </c>
      <c r="K54" s="10">
        <v>32677.16</v>
      </c>
      <c r="L54" s="10">
        <v>7117.86</v>
      </c>
      <c r="M54" s="10">
        <v>109.42</v>
      </c>
      <c r="N54" s="10">
        <v>6406.3</v>
      </c>
      <c r="O54" s="10">
        <v>34.53</v>
      </c>
      <c r="P54" s="8">
        <f t="shared" si="7"/>
        <v>972972.98</v>
      </c>
    </row>
    <row r="55" spans="1:16" ht="21.75">
      <c r="A55" s="9" t="s">
        <v>114</v>
      </c>
      <c r="B55" s="23" t="s">
        <v>115</v>
      </c>
      <c r="C55" s="10">
        <v>53506.68</v>
      </c>
      <c r="D55" s="10">
        <v>770.97</v>
      </c>
      <c r="E55" s="10">
        <v>470315.83</v>
      </c>
      <c r="F55" s="10">
        <v>69120.41</v>
      </c>
      <c r="G55" s="10">
        <v>43091.92</v>
      </c>
      <c r="H55" s="10">
        <v>27232.29</v>
      </c>
      <c r="I55" s="10">
        <v>622</v>
      </c>
      <c r="J55" s="10">
        <v>3355.89</v>
      </c>
      <c r="K55" s="10">
        <v>23591.61</v>
      </c>
      <c r="L55" s="10">
        <v>5143.0600000000004</v>
      </c>
      <c r="M55" s="10">
        <v>79.92</v>
      </c>
      <c r="N55" s="10">
        <v>4487.79</v>
      </c>
      <c r="O55" s="10">
        <v>25.03</v>
      </c>
      <c r="P55" s="8">
        <f t="shared" si="7"/>
        <v>701343.40000000026</v>
      </c>
    </row>
    <row r="56" spans="1:16">
      <c r="A56" s="9" t="s">
        <v>116</v>
      </c>
      <c r="B56" s="23" t="s">
        <v>117</v>
      </c>
      <c r="C56" s="10">
        <v>151050.32</v>
      </c>
      <c r="D56" s="10">
        <v>2178.17</v>
      </c>
      <c r="E56" s="10">
        <v>1325454.46</v>
      </c>
      <c r="F56" s="10">
        <v>195132.56</v>
      </c>
      <c r="G56" s="10">
        <v>126477.17</v>
      </c>
      <c r="H56" s="10">
        <v>78326.09</v>
      </c>
      <c r="I56" s="10">
        <v>1756.96</v>
      </c>
      <c r="J56" s="10">
        <v>10907.69</v>
      </c>
      <c r="K56" s="10">
        <v>66665.16</v>
      </c>
      <c r="L56" s="10">
        <v>14539.77</v>
      </c>
      <c r="M56" s="10">
        <v>225.3</v>
      </c>
      <c r="N56" s="10">
        <v>13095.26</v>
      </c>
      <c r="O56" s="10">
        <v>70.72</v>
      </c>
      <c r="P56" s="8">
        <f t="shared" si="7"/>
        <v>1985879.63</v>
      </c>
    </row>
    <row r="57" spans="1:16">
      <c r="A57" s="9" t="s">
        <v>118</v>
      </c>
      <c r="B57" s="23" t="s">
        <v>119</v>
      </c>
      <c r="C57" s="10">
        <v>1721486.88</v>
      </c>
      <c r="D57" s="10">
        <v>5832.99</v>
      </c>
      <c r="E57" s="10">
        <v>1235654.78</v>
      </c>
      <c r="F57" s="10">
        <v>1154541.31</v>
      </c>
      <c r="G57" s="10">
        <v>187470.92</v>
      </c>
      <c r="H57" s="10">
        <v>189013.95</v>
      </c>
      <c r="I57" s="10">
        <v>4220.53</v>
      </c>
      <c r="J57" s="10">
        <v>26041.7</v>
      </c>
      <c r="K57" s="10">
        <v>159976.9</v>
      </c>
      <c r="L57" s="10">
        <v>35647.31</v>
      </c>
      <c r="M57" s="10">
        <v>67.849999999999994</v>
      </c>
      <c r="N57" s="10">
        <v>32534.9</v>
      </c>
      <c r="O57" s="10">
        <v>156.49</v>
      </c>
      <c r="P57" s="8">
        <f t="shared" si="7"/>
        <v>4752646.5100000007</v>
      </c>
    </row>
    <row r="58" spans="1:16">
      <c r="A58" s="3" t="s">
        <v>120</v>
      </c>
      <c r="B58" s="22" t="s">
        <v>121</v>
      </c>
      <c r="C58" s="8">
        <f t="shared" ref="C58:O58" si="15">C59+C65+C71</f>
        <v>10683441.039999999</v>
      </c>
      <c r="D58" s="8">
        <f t="shared" si="15"/>
        <v>480049.12</v>
      </c>
      <c r="E58" s="8">
        <f t="shared" si="15"/>
        <v>28937175.439999998</v>
      </c>
      <c r="F58" s="8">
        <f t="shared" si="15"/>
        <v>7848910.7500000009</v>
      </c>
      <c r="G58" s="8">
        <f t="shared" si="15"/>
        <v>6766723.0499999998</v>
      </c>
      <c r="H58" s="8">
        <f t="shared" si="15"/>
        <v>25191330.109999999</v>
      </c>
      <c r="I58" s="8">
        <f t="shared" si="15"/>
        <v>67441.5</v>
      </c>
      <c r="J58" s="8">
        <f t="shared" si="15"/>
        <v>2898204.68</v>
      </c>
      <c r="K58" s="8">
        <f t="shared" si="15"/>
        <v>2015490.6700000002</v>
      </c>
      <c r="L58" s="8">
        <f t="shared" si="15"/>
        <v>3298776.85</v>
      </c>
      <c r="M58" s="8">
        <f t="shared" si="15"/>
        <v>2111.73</v>
      </c>
      <c r="N58" s="8">
        <f t="shared" si="15"/>
        <v>2294615.11</v>
      </c>
      <c r="O58" s="8">
        <f t="shared" si="15"/>
        <v>2414.5400000000004</v>
      </c>
      <c r="P58" s="8">
        <f t="shared" ref="P58:P89" si="16">C58+D58+E58+F58+G58+H58+I58+J58+K58+L58+M58+N58+O58</f>
        <v>90486684.590000004</v>
      </c>
    </row>
    <row r="59" spans="1:16" ht="21.75">
      <c r="A59" s="3" t="s">
        <v>122</v>
      </c>
      <c r="B59" s="22" t="s">
        <v>123</v>
      </c>
      <c r="C59" s="8">
        <f t="shared" ref="C59:O59" si="17">C64+C63+C62+C61+C60</f>
        <v>9132366.7899999991</v>
      </c>
      <c r="D59" s="8">
        <f t="shared" si="17"/>
        <v>440337.27</v>
      </c>
      <c r="E59" s="8">
        <f t="shared" si="17"/>
        <v>23893097.239999998</v>
      </c>
      <c r="F59" s="8">
        <f t="shared" si="17"/>
        <v>7794688.2100000009</v>
      </c>
      <c r="G59" s="8">
        <f t="shared" si="17"/>
        <v>5252474.0599999996</v>
      </c>
      <c r="H59" s="8">
        <f t="shared" si="17"/>
        <v>24418532.759999998</v>
      </c>
      <c r="I59" s="8">
        <f t="shared" si="17"/>
        <v>60100.369999999995</v>
      </c>
      <c r="J59" s="8">
        <f t="shared" si="17"/>
        <v>2814648.91</v>
      </c>
      <c r="K59" s="8">
        <f t="shared" si="17"/>
        <v>1880955.96</v>
      </c>
      <c r="L59" s="8">
        <f t="shared" si="17"/>
        <v>1447248.2200000002</v>
      </c>
      <c r="M59" s="8">
        <f t="shared" si="17"/>
        <v>1991.21</v>
      </c>
      <c r="N59" s="8">
        <f t="shared" si="17"/>
        <v>2112967.15</v>
      </c>
      <c r="O59" s="8">
        <f t="shared" si="17"/>
        <v>2143.8200000000002</v>
      </c>
      <c r="P59" s="8">
        <f t="shared" si="16"/>
        <v>79251551.969999984</v>
      </c>
    </row>
    <row r="60" spans="1:16" ht="21.75">
      <c r="A60" s="9" t="s">
        <v>124</v>
      </c>
      <c r="B60" s="23" t="s">
        <v>125</v>
      </c>
      <c r="C60" s="10">
        <v>3689476.48</v>
      </c>
      <c r="D60" s="10">
        <v>55404.71</v>
      </c>
      <c r="E60" s="10">
        <v>4209.49</v>
      </c>
      <c r="F60" s="10">
        <v>1967912.74</v>
      </c>
      <c r="G60" s="10">
        <v>1127025.1299999999</v>
      </c>
      <c r="H60" s="10">
        <v>4139778.27</v>
      </c>
      <c r="I60" s="10">
        <v>5874.59</v>
      </c>
      <c r="J60" s="10">
        <v>503686.96</v>
      </c>
      <c r="K60" s="10">
        <v>366290.7</v>
      </c>
      <c r="L60" s="10">
        <v>194338.6</v>
      </c>
      <c r="M60" s="10">
        <v>65.31</v>
      </c>
      <c r="N60" s="10">
        <v>668290.01</v>
      </c>
      <c r="O60" s="10">
        <v>138.41999999999999</v>
      </c>
      <c r="P60" s="8">
        <f t="shared" si="16"/>
        <v>12722491.41</v>
      </c>
    </row>
    <row r="61" spans="1:16" ht="21.75">
      <c r="A61" s="9" t="s">
        <v>126</v>
      </c>
      <c r="B61" s="23" t="s">
        <v>127</v>
      </c>
      <c r="C61" s="10">
        <v>304142.71000000002</v>
      </c>
      <c r="D61" s="10">
        <v>30353.61</v>
      </c>
      <c r="E61" s="10">
        <v>512.51</v>
      </c>
      <c r="F61" s="10">
        <v>2796904.81</v>
      </c>
      <c r="G61" s="10">
        <v>569870.36</v>
      </c>
      <c r="H61" s="10">
        <v>3317323.79</v>
      </c>
      <c r="I61" s="10">
        <v>1119.43</v>
      </c>
      <c r="J61" s="10">
        <v>242810.71</v>
      </c>
      <c r="K61" s="10">
        <v>268862.31</v>
      </c>
      <c r="L61" s="10">
        <v>319353.01</v>
      </c>
      <c r="M61" s="10">
        <v>0.18</v>
      </c>
      <c r="N61" s="10">
        <v>309837.96999999997</v>
      </c>
      <c r="O61" s="10">
        <v>58.92</v>
      </c>
      <c r="P61" s="8">
        <f t="shared" si="16"/>
        <v>8161150.3199999984</v>
      </c>
    </row>
    <row r="62" spans="1:16" ht="21.75">
      <c r="A62" s="9" t="s">
        <v>128</v>
      </c>
      <c r="B62" s="23" t="s">
        <v>129</v>
      </c>
      <c r="C62" s="10">
        <v>5138747.5999999996</v>
      </c>
      <c r="D62" s="10">
        <v>354578.95</v>
      </c>
      <c r="E62" s="10">
        <v>23888375.239999998</v>
      </c>
      <c r="F62" s="10">
        <v>3029870.66</v>
      </c>
      <c r="G62" s="10">
        <v>3555578.57</v>
      </c>
      <c r="H62" s="10">
        <v>16961430.699999999</v>
      </c>
      <c r="I62" s="10">
        <v>53106.35</v>
      </c>
      <c r="J62" s="10">
        <v>2068151.24</v>
      </c>
      <c r="K62" s="10">
        <v>1245802.95</v>
      </c>
      <c r="L62" s="10">
        <v>933556.61</v>
      </c>
      <c r="M62" s="10">
        <v>1925.72</v>
      </c>
      <c r="N62" s="10">
        <v>1134839.17</v>
      </c>
      <c r="O62" s="10">
        <v>1946.48</v>
      </c>
      <c r="P62" s="8">
        <f t="shared" si="16"/>
        <v>58367910.240000002</v>
      </c>
    </row>
    <row r="63" spans="1:16" ht="21.75">
      <c r="A63" s="9" t="s">
        <v>130</v>
      </c>
      <c r="B63" s="23" t="s">
        <v>131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8">
        <f t="shared" si="16"/>
        <v>0</v>
      </c>
    </row>
    <row r="64" spans="1:16" ht="21.75">
      <c r="A64" s="9" t="s">
        <v>132</v>
      </c>
      <c r="B64" s="23" t="s">
        <v>133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8">
        <f t="shared" si="16"/>
        <v>0</v>
      </c>
    </row>
    <row r="65" spans="1:16" ht="21.75">
      <c r="A65" s="3" t="s">
        <v>134</v>
      </c>
      <c r="B65" s="22" t="s">
        <v>135</v>
      </c>
      <c r="C65" s="8">
        <f t="shared" ref="C65:O65" si="18">C70+C69+C68+C67+C66</f>
        <v>1490617.85</v>
      </c>
      <c r="D65" s="8">
        <f t="shared" si="18"/>
        <v>37246.22</v>
      </c>
      <c r="E65" s="8">
        <f t="shared" si="18"/>
        <v>3349599.63</v>
      </c>
      <c r="F65" s="8">
        <f t="shared" si="18"/>
        <v>53583.51</v>
      </c>
      <c r="G65" s="8">
        <f t="shared" si="18"/>
        <v>1488902.19</v>
      </c>
      <c r="H65" s="8">
        <f t="shared" si="18"/>
        <v>758058.18</v>
      </c>
      <c r="I65" s="8">
        <f t="shared" si="18"/>
        <v>5552.24</v>
      </c>
      <c r="J65" s="8">
        <f t="shared" si="18"/>
        <v>72518.45</v>
      </c>
      <c r="K65" s="8">
        <f t="shared" si="18"/>
        <v>106984.37</v>
      </c>
      <c r="L65" s="8">
        <f t="shared" si="18"/>
        <v>1836610.02</v>
      </c>
      <c r="M65" s="8">
        <f t="shared" si="18"/>
        <v>93.34</v>
      </c>
      <c r="N65" s="8">
        <f t="shared" si="18"/>
        <v>167918.15</v>
      </c>
      <c r="O65" s="8">
        <f t="shared" si="18"/>
        <v>200.53</v>
      </c>
      <c r="P65" s="8">
        <f t="shared" si="16"/>
        <v>9367884.6799999997</v>
      </c>
    </row>
    <row r="66" spans="1:16" ht="21.75">
      <c r="A66" s="9" t="s">
        <v>136</v>
      </c>
      <c r="B66" s="23" t="s">
        <v>137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8">
        <f t="shared" si="16"/>
        <v>0</v>
      </c>
    </row>
    <row r="67" spans="1:16" ht="21.75">
      <c r="A67" s="9" t="s">
        <v>138</v>
      </c>
      <c r="B67" s="23" t="s">
        <v>139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8">
        <f t="shared" si="16"/>
        <v>0</v>
      </c>
    </row>
    <row r="68" spans="1:16" ht="21.75">
      <c r="A68" s="9" t="s">
        <v>140</v>
      </c>
      <c r="B68" s="23" t="s">
        <v>141</v>
      </c>
      <c r="C68" s="10">
        <v>1490617.85</v>
      </c>
      <c r="D68" s="10">
        <v>37246.22</v>
      </c>
      <c r="E68" s="10">
        <v>3349599.63</v>
      </c>
      <c r="F68" s="10">
        <v>53583.51</v>
      </c>
      <c r="G68" s="10">
        <v>1488902.19</v>
      </c>
      <c r="H68" s="10">
        <v>758058.18</v>
      </c>
      <c r="I68" s="10">
        <v>5552.24</v>
      </c>
      <c r="J68" s="10">
        <v>72518.45</v>
      </c>
      <c r="K68" s="10">
        <v>106984.37</v>
      </c>
      <c r="L68" s="10">
        <v>1836610.02</v>
      </c>
      <c r="M68" s="10">
        <v>93.34</v>
      </c>
      <c r="N68" s="10">
        <v>167918.15</v>
      </c>
      <c r="O68" s="10">
        <v>200.53</v>
      </c>
      <c r="P68" s="8">
        <f t="shared" si="16"/>
        <v>9367884.6799999997</v>
      </c>
    </row>
    <row r="69" spans="1:16" ht="21.75">
      <c r="A69" s="9" t="s">
        <v>142</v>
      </c>
      <c r="B69" s="23" t="s">
        <v>143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8">
        <f t="shared" si="16"/>
        <v>0</v>
      </c>
    </row>
    <row r="70" spans="1:16" ht="32.25">
      <c r="A70" s="9" t="s">
        <v>144</v>
      </c>
      <c r="B70" s="23" t="s">
        <v>145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8">
        <f t="shared" si="16"/>
        <v>0</v>
      </c>
    </row>
    <row r="71" spans="1:16">
      <c r="A71" s="9" t="s">
        <v>146</v>
      </c>
      <c r="B71" s="23" t="s">
        <v>147</v>
      </c>
      <c r="C71" s="10">
        <v>60456.4</v>
      </c>
      <c r="D71" s="10">
        <v>2465.63</v>
      </c>
      <c r="E71" s="10">
        <v>1694478.57</v>
      </c>
      <c r="F71" s="10">
        <v>639.03</v>
      </c>
      <c r="G71" s="10">
        <v>25346.799999999999</v>
      </c>
      <c r="H71" s="10">
        <v>14739.17</v>
      </c>
      <c r="I71" s="10">
        <v>1788.89</v>
      </c>
      <c r="J71" s="10">
        <v>11037.32</v>
      </c>
      <c r="K71" s="10">
        <v>27550.34</v>
      </c>
      <c r="L71" s="10">
        <v>14918.61</v>
      </c>
      <c r="M71" s="10">
        <v>27.18</v>
      </c>
      <c r="N71" s="10">
        <v>13729.81</v>
      </c>
      <c r="O71" s="10">
        <v>70.19</v>
      </c>
      <c r="P71" s="8">
        <f t="shared" si="16"/>
        <v>1867247.9400000002</v>
      </c>
    </row>
    <row r="72" spans="1:16" ht="21.75">
      <c r="A72" s="3" t="s">
        <v>148</v>
      </c>
      <c r="B72" s="22" t="s">
        <v>149</v>
      </c>
      <c r="C72" s="8">
        <f t="shared" ref="C72:O72" si="19">C73+C76+C77+C78+C79+C80</f>
        <v>1046149.2999999999</v>
      </c>
      <c r="D72" s="8">
        <f t="shared" si="19"/>
        <v>44540.54</v>
      </c>
      <c r="E72" s="8">
        <f t="shared" si="19"/>
        <v>3645179.8099999996</v>
      </c>
      <c r="F72" s="8">
        <f t="shared" si="19"/>
        <v>478055.44999999995</v>
      </c>
      <c r="G72" s="8">
        <f t="shared" si="19"/>
        <v>530622</v>
      </c>
      <c r="H72" s="8">
        <f t="shared" si="19"/>
        <v>6357095.0800000001</v>
      </c>
      <c r="I72" s="8">
        <f t="shared" si="19"/>
        <v>8935.19</v>
      </c>
      <c r="J72" s="8">
        <f t="shared" si="19"/>
        <v>439395.68</v>
      </c>
      <c r="K72" s="8">
        <f t="shared" si="19"/>
        <v>236868.34</v>
      </c>
      <c r="L72" s="8">
        <f t="shared" si="19"/>
        <v>167751.60999999999</v>
      </c>
      <c r="M72" s="8">
        <f t="shared" si="19"/>
        <v>422.75</v>
      </c>
      <c r="N72" s="8">
        <f t="shared" si="19"/>
        <v>131932.76999999999</v>
      </c>
      <c r="O72" s="8">
        <f t="shared" si="19"/>
        <v>333.62999999999994</v>
      </c>
      <c r="P72" s="8">
        <f t="shared" si="16"/>
        <v>13087282.149999999</v>
      </c>
    </row>
    <row r="73" spans="1:16" ht="21.75">
      <c r="A73" s="3" t="s">
        <v>150</v>
      </c>
      <c r="B73" s="22" t="s">
        <v>151</v>
      </c>
      <c r="C73" s="8">
        <f t="shared" ref="C73:O73" si="20">C75+C74</f>
        <v>736329.87</v>
      </c>
      <c r="D73" s="8">
        <f t="shared" si="20"/>
        <v>16585.919999999998</v>
      </c>
      <c r="E73" s="8">
        <f t="shared" si="20"/>
        <v>1541891.8399999999</v>
      </c>
      <c r="F73" s="8">
        <f t="shared" si="20"/>
        <v>25782.21</v>
      </c>
      <c r="G73" s="8">
        <f t="shared" si="20"/>
        <v>196367.57</v>
      </c>
      <c r="H73" s="8">
        <f t="shared" si="20"/>
        <v>3198296.38</v>
      </c>
      <c r="I73" s="8">
        <f t="shared" si="20"/>
        <v>5431.38</v>
      </c>
      <c r="J73" s="8">
        <f t="shared" si="20"/>
        <v>302230.87</v>
      </c>
      <c r="K73" s="8">
        <f t="shared" si="20"/>
        <v>97466.760000000009</v>
      </c>
      <c r="L73" s="8">
        <f t="shared" si="20"/>
        <v>85027.65</v>
      </c>
      <c r="M73" s="8">
        <f t="shared" si="20"/>
        <v>85.59</v>
      </c>
      <c r="N73" s="8">
        <f t="shared" si="20"/>
        <v>43253.04</v>
      </c>
      <c r="O73" s="8">
        <f t="shared" si="20"/>
        <v>209.56</v>
      </c>
      <c r="P73" s="8">
        <f t="shared" si="16"/>
        <v>6248958.6399999987</v>
      </c>
    </row>
    <row r="74" spans="1:16">
      <c r="A74" s="9" t="s">
        <v>152</v>
      </c>
      <c r="B74" s="23" t="s">
        <v>153</v>
      </c>
      <c r="C74" s="10">
        <v>688547.13</v>
      </c>
      <c r="D74" s="10">
        <v>15510.39</v>
      </c>
      <c r="E74" s="10">
        <v>1441674.47</v>
      </c>
      <c r="F74" s="10">
        <v>24109.16</v>
      </c>
      <c r="G74" s="10">
        <v>184080.65</v>
      </c>
      <c r="H74" s="10">
        <v>2994343.28</v>
      </c>
      <c r="I74" s="10">
        <v>5079.12</v>
      </c>
      <c r="J74" s="10">
        <v>285049.95</v>
      </c>
      <c r="K74" s="10">
        <v>91147.66</v>
      </c>
      <c r="L74" s="10">
        <v>79517.33</v>
      </c>
      <c r="M74" s="10">
        <v>80.03</v>
      </c>
      <c r="N74" s="10">
        <v>40531.81</v>
      </c>
      <c r="O74" s="10">
        <v>195.97</v>
      </c>
      <c r="P74" s="8">
        <f t="shared" si="16"/>
        <v>5849866.9500000002</v>
      </c>
    </row>
    <row r="75" spans="1:16">
      <c r="A75" s="9" t="s">
        <v>154</v>
      </c>
      <c r="B75" s="23" t="s">
        <v>155</v>
      </c>
      <c r="C75" s="10">
        <v>47782.74</v>
      </c>
      <c r="D75" s="10">
        <v>1075.53</v>
      </c>
      <c r="E75" s="10">
        <v>100217.37</v>
      </c>
      <c r="F75" s="10">
        <v>1673.05</v>
      </c>
      <c r="G75" s="10">
        <v>12286.92</v>
      </c>
      <c r="H75" s="10">
        <v>203953.1</v>
      </c>
      <c r="I75" s="10">
        <v>352.26</v>
      </c>
      <c r="J75" s="10">
        <v>17180.919999999998</v>
      </c>
      <c r="K75" s="10">
        <v>6319.1</v>
      </c>
      <c r="L75" s="10">
        <v>5510.32</v>
      </c>
      <c r="M75" s="10">
        <v>5.56</v>
      </c>
      <c r="N75" s="10">
        <v>2721.23</v>
      </c>
      <c r="O75" s="10">
        <v>13.59</v>
      </c>
      <c r="P75" s="8">
        <f t="shared" si="16"/>
        <v>399091.68999999994</v>
      </c>
    </row>
    <row r="76" spans="1:16" ht="21.75">
      <c r="A76" s="9" t="s">
        <v>156</v>
      </c>
      <c r="B76" s="23" t="s">
        <v>157</v>
      </c>
      <c r="C76" s="10">
        <v>202912.06</v>
      </c>
      <c r="D76" s="10">
        <v>3855.19</v>
      </c>
      <c r="E76" s="10">
        <v>142020.03</v>
      </c>
      <c r="F76" s="10">
        <v>11730.62</v>
      </c>
      <c r="G76" s="10">
        <v>21077.54</v>
      </c>
      <c r="H76" s="10">
        <v>354510.47</v>
      </c>
      <c r="I76" s="10">
        <v>552.6</v>
      </c>
      <c r="J76" s="10">
        <v>3025.13</v>
      </c>
      <c r="K76" s="10">
        <v>9570.2199999999993</v>
      </c>
      <c r="L76" s="10">
        <v>5254.26</v>
      </c>
      <c r="M76" s="10">
        <v>6.34</v>
      </c>
      <c r="N76" s="10">
        <v>16971.759999999998</v>
      </c>
      <c r="O76" s="10">
        <v>14.6</v>
      </c>
      <c r="P76" s="8">
        <f t="shared" si="16"/>
        <v>771500.81999999983</v>
      </c>
    </row>
    <row r="77" spans="1:16" ht="32.25">
      <c r="A77" s="9" t="s">
        <v>158</v>
      </c>
      <c r="B77" s="23" t="s">
        <v>159</v>
      </c>
      <c r="C77" s="10">
        <v>16096.93</v>
      </c>
      <c r="D77" s="10">
        <v>2093</v>
      </c>
      <c r="E77" s="10">
        <v>274117.21000000002</v>
      </c>
      <c r="F77" s="10">
        <v>70975.28</v>
      </c>
      <c r="G77" s="10">
        <v>79025.149999999994</v>
      </c>
      <c r="H77" s="10">
        <v>880248.23</v>
      </c>
      <c r="I77" s="10">
        <v>1000.06</v>
      </c>
      <c r="J77" s="10">
        <v>16722.77</v>
      </c>
      <c r="K77" s="10">
        <v>16444.3</v>
      </c>
      <c r="L77" s="10">
        <v>7522.77</v>
      </c>
      <c r="M77" s="10">
        <v>0.12</v>
      </c>
      <c r="N77" s="10">
        <v>46304.07</v>
      </c>
      <c r="O77" s="10">
        <v>39.18</v>
      </c>
      <c r="P77" s="8">
        <f t="shared" si="16"/>
        <v>1410589.0700000003</v>
      </c>
    </row>
    <row r="78" spans="1:16" ht="21.75">
      <c r="A78" s="9" t="s">
        <v>160</v>
      </c>
      <c r="B78" s="23" t="s">
        <v>161</v>
      </c>
      <c r="C78" s="10">
        <v>13975.26</v>
      </c>
      <c r="D78" s="10">
        <v>10410.11</v>
      </c>
      <c r="E78" s="10">
        <v>6158.78</v>
      </c>
      <c r="F78" s="10">
        <v>155226.9</v>
      </c>
      <c r="G78" s="10">
        <v>25713.759999999998</v>
      </c>
      <c r="H78" s="10">
        <v>78748.05</v>
      </c>
      <c r="I78" s="10">
        <v>250.36</v>
      </c>
      <c r="J78" s="10">
        <v>1419.01</v>
      </c>
      <c r="K78" s="10">
        <v>8201.1299999999992</v>
      </c>
      <c r="L78" s="10">
        <v>39513.43</v>
      </c>
      <c r="M78" s="10">
        <v>0.03</v>
      </c>
      <c r="N78" s="10">
        <v>7256.1</v>
      </c>
      <c r="O78" s="10">
        <v>9.9600000000000009</v>
      </c>
      <c r="P78" s="8">
        <f t="shared" si="16"/>
        <v>346882.88</v>
      </c>
    </row>
    <row r="79" spans="1:16" ht="21.75">
      <c r="A79" s="9" t="s">
        <v>162</v>
      </c>
      <c r="B79" s="23" t="s">
        <v>163</v>
      </c>
      <c r="C79" s="10">
        <v>71373.45</v>
      </c>
      <c r="D79" s="10">
        <v>2887.13</v>
      </c>
      <c r="E79" s="10">
        <v>1580014.38</v>
      </c>
      <c r="F79" s="10">
        <v>14858.11</v>
      </c>
      <c r="G79" s="10">
        <v>23100.97</v>
      </c>
      <c r="H79" s="10">
        <v>13932.45</v>
      </c>
      <c r="I79" s="10">
        <v>1700.79</v>
      </c>
      <c r="J79" s="10">
        <v>9060.6</v>
      </c>
      <c r="K79" s="10">
        <v>25964.34</v>
      </c>
      <c r="L79" s="10">
        <v>14861.55</v>
      </c>
      <c r="M79" s="10">
        <v>330.67</v>
      </c>
      <c r="N79" s="10">
        <v>13655.65</v>
      </c>
      <c r="O79" s="10">
        <v>60.33</v>
      </c>
      <c r="P79" s="8">
        <f t="shared" si="16"/>
        <v>1771800.4200000002</v>
      </c>
    </row>
    <row r="80" spans="1:16" ht="21.75">
      <c r="A80" s="9" t="s">
        <v>164</v>
      </c>
      <c r="B80" s="23" t="s">
        <v>165</v>
      </c>
      <c r="C80" s="10">
        <v>5461.73</v>
      </c>
      <c r="D80" s="10">
        <v>8709.19</v>
      </c>
      <c r="E80" s="10">
        <v>100977.57</v>
      </c>
      <c r="F80" s="10">
        <v>199482.33</v>
      </c>
      <c r="G80" s="10">
        <v>185337.01</v>
      </c>
      <c r="H80" s="10">
        <v>1831359.5</v>
      </c>
      <c r="I80" s="10">
        <v>0</v>
      </c>
      <c r="J80" s="10">
        <v>106937.3</v>
      </c>
      <c r="K80" s="10">
        <v>79221.59</v>
      </c>
      <c r="L80" s="10">
        <v>15571.95</v>
      </c>
      <c r="M80" s="10">
        <v>0</v>
      </c>
      <c r="N80" s="10">
        <v>4492.1499999999996</v>
      </c>
      <c r="O80" s="10">
        <v>0</v>
      </c>
      <c r="P80" s="8">
        <f t="shared" si="16"/>
        <v>2537550.3199999998</v>
      </c>
    </row>
    <row r="81" spans="1:16">
      <c r="A81" s="3" t="s">
        <v>166</v>
      </c>
      <c r="B81" s="22" t="s">
        <v>167</v>
      </c>
      <c r="C81" s="8">
        <f t="shared" ref="C81:O81" si="21">C86+C85+C84+C83+C82</f>
        <v>48731.43</v>
      </c>
      <c r="D81" s="8">
        <f t="shared" si="21"/>
        <v>6814.75</v>
      </c>
      <c r="E81" s="8">
        <f t="shared" si="21"/>
        <v>251901.5</v>
      </c>
      <c r="F81" s="8">
        <f t="shared" si="21"/>
        <v>345656.77999999997</v>
      </c>
      <c r="G81" s="8">
        <f t="shared" si="21"/>
        <v>225499.42</v>
      </c>
      <c r="H81" s="8">
        <f t="shared" si="21"/>
        <v>1755873.71</v>
      </c>
      <c r="I81" s="8">
        <f t="shared" si="21"/>
        <v>1827.22</v>
      </c>
      <c r="J81" s="8">
        <f t="shared" si="21"/>
        <v>9593.4500000000007</v>
      </c>
      <c r="K81" s="8">
        <f t="shared" si="21"/>
        <v>83205.599999999991</v>
      </c>
      <c r="L81" s="8">
        <f t="shared" si="21"/>
        <v>15730</v>
      </c>
      <c r="M81" s="8">
        <f t="shared" si="21"/>
        <v>10.44</v>
      </c>
      <c r="N81" s="8">
        <f t="shared" si="21"/>
        <v>20985.69</v>
      </c>
      <c r="O81" s="8">
        <f t="shared" si="21"/>
        <v>66.69</v>
      </c>
      <c r="P81" s="8">
        <f t="shared" si="16"/>
        <v>2765896.68</v>
      </c>
    </row>
    <row r="82" spans="1:16" ht="21.75">
      <c r="A82" s="9" t="s">
        <v>168</v>
      </c>
      <c r="B82" s="23" t="s">
        <v>169</v>
      </c>
      <c r="C82" s="10">
        <v>25750.25</v>
      </c>
      <c r="D82" s="10">
        <v>5903.81</v>
      </c>
      <c r="E82" s="10">
        <v>39718.74</v>
      </c>
      <c r="F82" s="10">
        <v>345524.31</v>
      </c>
      <c r="G82" s="10">
        <v>222774.45</v>
      </c>
      <c r="H82" s="10">
        <v>1753636.82</v>
      </c>
      <c r="I82" s="10">
        <v>1576.04</v>
      </c>
      <c r="J82" s="10">
        <v>8147.37</v>
      </c>
      <c r="K82" s="10">
        <v>79640.12</v>
      </c>
      <c r="L82" s="10">
        <v>12938.35</v>
      </c>
      <c r="M82" s="10">
        <v>0.2</v>
      </c>
      <c r="N82" s="10">
        <v>18033.64</v>
      </c>
      <c r="O82" s="10">
        <v>63.19</v>
      </c>
      <c r="P82" s="8">
        <f t="shared" si="16"/>
        <v>2513707.2900000005</v>
      </c>
    </row>
    <row r="83" spans="1:16" ht="21.75">
      <c r="A83" s="9" t="s">
        <v>170</v>
      </c>
      <c r="B83" s="23" t="s">
        <v>171</v>
      </c>
      <c r="C83" s="10">
        <v>22981.18</v>
      </c>
      <c r="D83" s="10">
        <v>910.94</v>
      </c>
      <c r="E83" s="10">
        <v>212182.76</v>
      </c>
      <c r="F83" s="10">
        <v>132.47</v>
      </c>
      <c r="G83" s="10">
        <v>2724.97</v>
      </c>
      <c r="H83" s="10">
        <v>2236.89</v>
      </c>
      <c r="I83" s="10">
        <v>251.18</v>
      </c>
      <c r="J83" s="10">
        <v>1446.08</v>
      </c>
      <c r="K83" s="10">
        <v>3565.48</v>
      </c>
      <c r="L83" s="10">
        <v>2791.65</v>
      </c>
      <c r="M83" s="10">
        <v>10.24</v>
      </c>
      <c r="N83" s="10">
        <v>2952.05</v>
      </c>
      <c r="O83" s="10">
        <v>3.5</v>
      </c>
      <c r="P83" s="8">
        <f t="shared" si="16"/>
        <v>252189.38999999998</v>
      </c>
    </row>
    <row r="84" spans="1:16" ht="21.75">
      <c r="A84" s="9" t="s">
        <v>172</v>
      </c>
      <c r="B84" s="23" t="s">
        <v>173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8">
        <f t="shared" si="16"/>
        <v>0</v>
      </c>
    </row>
    <row r="85" spans="1:16" ht="21.75">
      <c r="A85" s="9" t="s">
        <v>174</v>
      </c>
      <c r="B85" s="23" t="s">
        <v>175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8">
        <f t="shared" si="16"/>
        <v>0</v>
      </c>
    </row>
    <row r="86" spans="1:16" ht="21.75">
      <c r="A86" s="9" t="s">
        <v>176</v>
      </c>
      <c r="B86" s="23" t="s">
        <v>177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8">
        <f t="shared" si="16"/>
        <v>0</v>
      </c>
    </row>
    <row r="87" spans="1:16">
      <c r="A87" s="3" t="s">
        <v>178</v>
      </c>
      <c r="B87" s="22" t="s">
        <v>179</v>
      </c>
      <c r="C87" s="8">
        <f t="shared" ref="C87:O87" si="22">C93+C92+C91+C90+C89+C88</f>
        <v>992725.97000000009</v>
      </c>
      <c r="D87" s="8">
        <f t="shared" si="22"/>
        <v>41034.25</v>
      </c>
      <c r="E87" s="8">
        <f t="shared" si="22"/>
        <v>20522833.509999998</v>
      </c>
      <c r="F87" s="8">
        <f t="shared" si="22"/>
        <v>400760.17000000004</v>
      </c>
      <c r="G87" s="8">
        <f t="shared" si="22"/>
        <v>670351.80000000005</v>
      </c>
      <c r="H87" s="8">
        <f t="shared" si="22"/>
        <v>1989533.78</v>
      </c>
      <c r="I87" s="8">
        <f t="shared" si="22"/>
        <v>22169.879999999997</v>
      </c>
      <c r="J87" s="8">
        <f t="shared" si="22"/>
        <v>455994.29</v>
      </c>
      <c r="K87" s="8">
        <f t="shared" si="22"/>
        <v>381099.65</v>
      </c>
      <c r="L87" s="8">
        <f t="shared" si="22"/>
        <v>210264.75</v>
      </c>
      <c r="M87" s="8">
        <f t="shared" si="22"/>
        <v>27854.36</v>
      </c>
      <c r="N87" s="8">
        <f t="shared" si="22"/>
        <v>264219.21000000002</v>
      </c>
      <c r="O87" s="8">
        <f t="shared" si="22"/>
        <v>800.04</v>
      </c>
      <c r="P87" s="8">
        <f t="shared" si="16"/>
        <v>25979641.659999996</v>
      </c>
    </row>
    <row r="88" spans="1:16" ht="21.75">
      <c r="A88" s="9" t="s">
        <v>180</v>
      </c>
      <c r="B88" s="23" t="s">
        <v>181</v>
      </c>
      <c r="C88" s="10">
        <v>228570.64</v>
      </c>
      <c r="D88" s="10">
        <v>11946.03</v>
      </c>
      <c r="E88" s="10">
        <v>7417783.7199999997</v>
      </c>
      <c r="F88" s="10">
        <v>315186.34000000003</v>
      </c>
      <c r="G88" s="10">
        <v>240850.46</v>
      </c>
      <c r="H88" s="10">
        <v>1026169.89</v>
      </c>
      <c r="I88" s="10">
        <v>7514.44</v>
      </c>
      <c r="J88" s="10">
        <v>45462.92</v>
      </c>
      <c r="K88" s="10">
        <v>154550.28</v>
      </c>
      <c r="L88" s="10">
        <v>60135.34</v>
      </c>
      <c r="M88" s="10">
        <v>21920.39</v>
      </c>
      <c r="N88" s="10">
        <v>71066.39</v>
      </c>
      <c r="O88" s="10">
        <v>286.79000000000002</v>
      </c>
      <c r="P88" s="8">
        <f t="shared" si="16"/>
        <v>9601443.629999999</v>
      </c>
    </row>
    <row r="89" spans="1:16" ht="21.75">
      <c r="A89" s="9" t="s">
        <v>182</v>
      </c>
      <c r="B89" s="23" t="s">
        <v>183</v>
      </c>
      <c r="C89" s="10">
        <v>295741.53999999998</v>
      </c>
      <c r="D89" s="10">
        <v>10321.620000000001</v>
      </c>
      <c r="E89" s="10">
        <v>6749627.2199999997</v>
      </c>
      <c r="F89" s="10">
        <v>2471.16</v>
      </c>
      <c r="G89" s="10">
        <v>95910.46</v>
      </c>
      <c r="H89" s="10">
        <v>56631.58</v>
      </c>
      <c r="I89" s="10">
        <v>6723.16</v>
      </c>
      <c r="J89" s="10">
        <v>41294.050000000003</v>
      </c>
      <c r="K89" s="10">
        <v>104498.22</v>
      </c>
      <c r="L89" s="10">
        <v>57363.21</v>
      </c>
      <c r="M89" s="10">
        <v>114.04</v>
      </c>
      <c r="N89" s="10">
        <v>53549.760000000002</v>
      </c>
      <c r="O89" s="10">
        <v>243.04</v>
      </c>
      <c r="P89" s="8">
        <f t="shared" si="16"/>
        <v>7474489.0599999996</v>
      </c>
    </row>
    <row r="90" spans="1:16" ht="21.75">
      <c r="A90" s="9" t="s">
        <v>184</v>
      </c>
      <c r="B90" s="23" t="s">
        <v>185</v>
      </c>
      <c r="C90" s="10">
        <v>27883.78</v>
      </c>
      <c r="D90" s="10">
        <v>2202.06</v>
      </c>
      <c r="E90" s="10">
        <v>695157.37</v>
      </c>
      <c r="F90" s="10">
        <v>324.08</v>
      </c>
      <c r="G90" s="10">
        <v>46445.19</v>
      </c>
      <c r="H90" s="10">
        <v>7109.35</v>
      </c>
      <c r="I90" s="10">
        <v>903.88</v>
      </c>
      <c r="J90" s="10">
        <v>4460.21</v>
      </c>
      <c r="K90" s="10">
        <v>10001.31</v>
      </c>
      <c r="L90" s="10">
        <v>5768.47</v>
      </c>
      <c r="M90" s="10">
        <v>0.09</v>
      </c>
      <c r="N90" s="10">
        <v>8362.34</v>
      </c>
      <c r="O90" s="10">
        <v>27.26</v>
      </c>
      <c r="P90" s="8">
        <f t="shared" ref="P90:P96" si="23">C90+D90+E90+F90+G90+H90+I90+J90+K90+L90+M90+N90+O90</f>
        <v>808645.3899999999</v>
      </c>
    </row>
    <row r="91" spans="1:16" ht="21.75">
      <c r="A91" s="9" t="s">
        <v>186</v>
      </c>
      <c r="B91" s="23" t="s">
        <v>187</v>
      </c>
      <c r="C91" s="10">
        <v>349715.95</v>
      </c>
      <c r="D91" s="10">
        <v>8985.11</v>
      </c>
      <c r="E91" s="10">
        <v>5564741.5499999998</v>
      </c>
      <c r="F91" s="10">
        <v>2159.9</v>
      </c>
      <c r="G91" s="10">
        <v>120425.81</v>
      </c>
      <c r="H91" s="10">
        <v>48377.16</v>
      </c>
      <c r="I91" s="10">
        <v>5710.61</v>
      </c>
      <c r="J91" s="10">
        <v>35021.599999999999</v>
      </c>
      <c r="K91" s="10">
        <v>88580.89</v>
      </c>
      <c r="L91" s="10">
        <v>58520.72</v>
      </c>
      <c r="M91" s="10">
        <v>5794.58</v>
      </c>
      <c r="N91" s="10">
        <v>74878.100000000006</v>
      </c>
      <c r="O91" s="10">
        <v>196.97</v>
      </c>
      <c r="P91" s="8">
        <f t="shared" si="23"/>
        <v>6363108.9499999983</v>
      </c>
    </row>
    <row r="92" spans="1:16" ht="21.75">
      <c r="A92" s="9" t="s">
        <v>188</v>
      </c>
      <c r="B92" s="23" t="s">
        <v>189</v>
      </c>
      <c r="C92" s="10">
        <v>90814.06</v>
      </c>
      <c r="D92" s="10">
        <v>7579.43</v>
      </c>
      <c r="E92" s="10">
        <v>95523.65</v>
      </c>
      <c r="F92" s="10">
        <v>80618.69</v>
      </c>
      <c r="G92" s="10">
        <v>166719.88</v>
      </c>
      <c r="H92" s="10">
        <v>851245.8</v>
      </c>
      <c r="I92" s="10">
        <v>1317.79</v>
      </c>
      <c r="J92" s="10">
        <v>329755.51</v>
      </c>
      <c r="K92" s="10">
        <v>23468.95</v>
      </c>
      <c r="L92" s="10">
        <v>28477.01</v>
      </c>
      <c r="M92" s="10">
        <v>25.26</v>
      </c>
      <c r="N92" s="10">
        <v>56362.62</v>
      </c>
      <c r="O92" s="10">
        <v>45.98</v>
      </c>
      <c r="P92" s="8">
        <f t="shared" si="23"/>
        <v>1731954.6300000001</v>
      </c>
    </row>
    <row r="93" spans="1:16" ht="21.75">
      <c r="A93" s="9" t="s">
        <v>190</v>
      </c>
      <c r="B93" s="23" t="s">
        <v>191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8">
        <f t="shared" si="23"/>
        <v>0</v>
      </c>
    </row>
    <row r="94" spans="1:16">
      <c r="A94" s="9" t="s">
        <v>192</v>
      </c>
      <c r="B94" s="23" t="s">
        <v>193</v>
      </c>
      <c r="C94" s="10">
        <v>9633.59</v>
      </c>
      <c r="D94" s="10">
        <v>378.4</v>
      </c>
      <c r="E94" s="10">
        <v>119444.45</v>
      </c>
      <c r="F94" s="10">
        <v>61.89</v>
      </c>
      <c r="G94" s="10">
        <v>1467.88</v>
      </c>
      <c r="H94" s="10">
        <v>1095.96</v>
      </c>
      <c r="I94" s="10">
        <v>126.48</v>
      </c>
      <c r="J94" s="10">
        <v>633.04999999999995</v>
      </c>
      <c r="K94" s="10">
        <v>1833.79</v>
      </c>
      <c r="L94" s="10">
        <v>1299.69</v>
      </c>
      <c r="M94" s="10">
        <v>4.3099999999999996</v>
      </c>
      <c r="N94" s="10">
        <v>1277.01</v>
      </c>
      <c r="O94" s="10">
        <v>3.04</v>
      </c>
      <c r="P94" s="8">
        <f t="shared" si="23"/>
        <v>137259.54000000004</v>
      </c>
    </row>
    <row r="95" spans="1:16">
      <c r="A95" s="9" t="s">
        <v>194</v>
      </c>
      <c r="B95" s="23" t="s">
        <v>195</v>
      </c>
      <c r="C95" s="10">
        <v>13377.34</v>
      </c>
      <c r="D95" s="10">
        <v>853.66</v>
      </c>
      <c r="E95" s="10">
        <v>171427.96</v>
      </c>
      <c r="F95" s="10">
        <v>46459.62</v>
      </c>
      <c r="G95" s="10">
        <v>8147.37</v>
      </c>
      <c r="H95" s="10">
        <v>187729.49</v>
      </c>
      <c r="I95" s="10">
        <v>367.63</v>
      </c>
      <c r="J95" s="10">
        <v>2283.7800000000002</v>
      </c>
      <c r="K95" s="10">
        <v>6273.77</v>
      </c>
      <c r="L95" s="10">
        <v>3228.47</v>
      </c>
      <c r="M95" s="10">
        <v>5.9</v>
      </c>
      <c r="N95" s="10">
        <v>2934.32</v>
      </c>
      <c r="O95" s="10">
        <v>15.27</v>
      </c>
      <c r="P95" s="8">
        <f t="shared" si="23"/>
        <v>443104.58</v>
      </c>
    </row>
    <row r="96" spans="1:16">
      <c r="A96" s="3">
        <v>29999</v>
      </c>
      <c r="B96" s="22" t="s">
        <v>196</v>
      </c>
      <c r="C96" s="8">
        <f t="shared" ref="C96:O96" si="24">C26+C43+C44+C45+C46+C52+C58+C72+C81+C87+C94+C95</f>
        <v>44988660.880000003</v>
      </c>
      <c r="D96" s="8">
        <f t="shared" si="24"/>
        <v>730695.20000000007</v>
      </c>
      <c r="E96" s="8">
        <f t="shared" si="24"/>
        <v>108734160.56</v>
      </c>
      <c r="F96" s="8">
        <f t="shared" si="24"/>
        <v>11264504.35</v>
      </c>
      <c r="G96" s="8">
        <f t="shared" si="24"/>
        <v>10258767.040000001</v>
      </c>
      <c r="H96" s="8">
        <f t="shared" si="24"/>
        <v>38006722.460000001</v>
      </c>
      <c r="I96" s="8">
        <f t="shared" si="24"/>
        <v>194656.37000000002</v>
      </c>
      <c r="J96" s="8">
        <f t="shared" si="24"/>
        <v>4467472.33</v>
      </c>
      <c r="K96" s="8">
        <f t="shared" si="24"/>
        <v>4700854.5</v>
      </c>
      <c r="L96" s="8">
        <f t="shared" si="24"/>
        <v>4507123.6000000006</v>
      </c>
      <c r="M96" s="8">
        <f t="shared" si="24"/>
        <v>55122.36</v>
      </c>
      <c r="N96" s="8">
        <f t="shared" si="24"/>
        <v>4321936.28</v>
      </c>
      <c r="O96" s="8">
        <f t="shared" si="24"/>
        <v>7466.35</v>
      </c>
      <c r="P96" s="8">
        <f t="shared" si="23"/>
        <v>232238142.28000003</v>
      </c>
    </row>
    <row r="97" spans="1:16">
      <c r="A97" s="12" t="s">
        <v>1</v>
      </c>
      <c r="B97" s="24" t="s">
        <v>1</v>
      </c>
      <c r="C97" s="13" t="s">
        <v>1</v>
      </c>
      <c r="D97" s="13" t="s">
        <v>1</v>
      </c>
      <c r="E97" s="13" t="s">
        <v>1</v>
      </c>
      <c r="F97" s="13" t="s">
        <v>1</v>
      </c>
      <c r="G97" s="13" t="s">
        <v>1</v>
      </c>
      <c r="H97" s="13" t="s">
        <v>1</v>
      </c>
      <c r="I97" s="13" t="s">
        <v>1</v>
      </c>
      <c r="J97" s="13" t="s">
        <v>1</v>
      </c>
      <c r="K97" s="13" t="s">
        <v>1</v>
      </c>
      <c r="L97" s="13" t="s">
        <v>1</v>
      </c>
      <c r="M97" s="13" t="s">
        <v>1</v>
      </c>
      <c r="N97" s="13" t="s">
        <v>1</v>
      </c>
      <c r="O97" s="13" t="s">
        <v>1</v>
      </c>
      <c r="P97" s="13" t="s">
        <v>1</v>
      </c>
    </row>
    <row r="98" spans="1:16">
      <c r="A98" s="3" t="s">
        <v>197</v>
      </c>
      <c r="B98" s="22" t="s">
        <v>198</v>
      </c>
      <c r="C98" s="5">
        <f t="shared" ref="C98:O98" si="25">C99+C102</f>
        <v>720197.64</v>
      </c>
      <c r="D98" s="5">
        <f t="shared" si="25"/>
        <v>38648.700000000004</v>
      </c>
      <c r="E98" s="5">
        <f t="shared" si="25"/>
        <v>4811.9399999999996</v>
      </c>
      <c r="F98" s="5">
        <f t="shared" si="25"/>
        <v>3926315.5100000002</v>
      </c>
      <c r="G98" s="5">
        <f t="shared" si="25"/>
        <v>1395968.46</v>
      </c>
      <c r="H98" s="5">
        <f t="shared" si="25"/>
        <v>5118802.6100000003</v>
      </c>
      <c r="I98" s="5">
        <f t="shared" si="25"/>
        <v>10392.310000000001</v>
      </c>
      <c r="J98" s="5">
        <f t="shared" si="25"/>
        <v>1427896.48</v>
      </c>
      <c r="K98" s="5">
        <f t="shared" si="25"/>
        <v>192545.96000000002</v>
      </c>
      <c r="L98" s="5">
        <f t="shared" si="25"/>
        <v>314412.13</v>
      </c>
      <c r="M98" s="5">
        <f t="shared" si="25"/>
        <v>57.43</v>
      </c>
      <c r="N98" s="5">
        <f t="shared" si="25"/>
        <v>95599.55</v>
      </c>
      <c r="O98" s="5">
        <f t="shared" si="25"/>
        <v>398.53</v>
      </c>
      <c r="P98" s="5">
        <f t="shared" ref="P98:P117" si="26">C98+D98+E98+F98+G98+H98+I98+J98+K98+L98+M98+N98+O98</f>
        <v>13246047.250000002</v>
      </c>
    </row>
    <row r="99" spans="1:16">
      <c r="A99" s="3" t="s">
        <v>199</v>
      </c>
      <c r="B99" s="22" t="s">
        <v>200</v>
      </c>
      <c r="C99" s="5">
        <f t="shared" ref="C99:O99" si="27">C101+C100</f>
        <v>668070.72</v>
      </c>
      <c r="D99" s="5">
        <f t="shared" si="27"/>
        <v>29696.940000000002</v>
      </c>
      <c r="E99" s="5">
        <f t="shared" si="27"/>
        <v>3427.91</v>
      </c>
      <c r="F99" s="5">
        <f t="shared" si="27"/>
        <v>3499023.1</v>
      </c>
      <c r="G99" s="5">
        <f t="shared" si="27"/>
        <v>907206.76</v>
      </c>
      <c r="H99" s="5">
        <f t="shared" si="27"/>
        <v>3178614.2</v>
      </c>
      <c r="I99" s="5">
        <f t="shared" si="27"/>
        <v>7751.77</v>
      </c>
      <c r="J99" s="5">
        <f t="shared" si="27"/>
        <v>903409.60000000009</v>
      </c>
      <c r="K99" s="5">
        <f t="shared" si="27"/>
        <v>137502.16</v>
      </c>
      <c r="L99" s="5">
        <f t="shared" si="27"/>
        <v>211171.45</v>
      </c>
      <c r="M99" s="5">
        <f t="shared" si="27"/>
        <v>57.11</v>
      </c>
      <c r="N99" s="5">
        <f t="shared" si="27"/>
        <v>69219.44</v>
      </c>
      <c r="O99" s="5">
        <f t="shared" si="27"/>
        <v>297.64999999999998</v>
      </c>
      <c r="P99" s="5">
        <f t="shared" si="26"/>
        <v>9615448.8099999987</v>
      </c>
    </row>
    <row r="100" spans="1:16">
      <c r="A100" s="9" t="s">
        <v>201</v>
      </c>
      <c r="B100" s="23" t="s">
        <v>202</v>
      </c>
      <c r="C100" s="14">
        <v>618212.86</v>
      </c>
      <c r="D100" s="14">
        <v>21134.84</v>
      </c>
      <c r="E100" s="14">
        <v>2104.13</v>
      </c>
      <c r="F100" s="14">
        <v>3090330.49</v>
      </c>
      <c r="G100" s="14">
        <v>439720.59</v>
      </c>
      <c r="H100" s="14">
        <v>1322881.1100000001</v>
      </c>
      <c r="I100" s="14">
        <v>5226.17</v>
      </c>
      <c r="J100" s="14">
        <v>401753.34</v>
      </c>
      <c r="K100" s="14">
        <v>84854.39</v>
      </c>
      <c r="L100" s="14">
        <v>112424.78</v>
      </c>
      <c r="M100" s="14">
        <v>56.8</v>
      </c>
      <c r="N100" s="14">
        <v>43987.64</v>
      </c>
      <c r="O100" s="14">
        <v>201.16</v>
      </c>
      <c r="P100" s="5">
        <f t="shared" si="26"/>
        <v>6142888.2999999998</v>
      </c>
    </row>
    <row r="101" spans="1:16">
      <c r="A101" s="9" t="s">
        <v>203</v>
      </c>
      <c r="B101" s="23" t="s">
        <v>204</v>
      </c>
      <c r="C101" s="14">
        <v>49857.86</v>
      </c>
      <c r="D101" s="14">
        <v>8562.1</v>
      </c>
      <c r="E101" s="14">
        <v>1323.78</v>
      </c>
      <c r="F101" s="14">
        <v>408692.61</v>
      </c>
      <c r="G101" s="14">
        <v>467486.17</v>
      </c>
      <c r="H101" s="14">
        <v>1855733.09</v>
      </c>
      <c r="I101" s="14">
        <v>2525.6</v>
      </c>
      <c r="J101" s="14">
        <v>501656.26</v>
      </c>
      <c r="K101" s="14">
        <v>52647.77</v>
      </c>
      <c r="L101" s="14">
        <v>98746.67</v>
      </c>
      <c r="M101" s="14">
        <v>0.31</v>
      </c>
      <c r="N101" s="14">
        <v>25231.8</v>
      </c>
      <c r="O101" s="14">
        <v>96.49</v>
      </c>
      <c r="P101" s="5">
        <f t="shared" si="26"/>
        <v>3472560.5100000007</v>
      </c>
    </row>
    <row r="102" spans="1:16" ht="21.75">
      <c r="A102" s="9" t="s">
        <v>205</v>
      </c>
      <c r="B102" s="23" t="s">
        <v>206</v>
      </c>
      <c r="C102" s="14">
        <v>52126.92</v>
      </c>
      <c r="D102" s="14">
        <v>8951.76</v>
      </c>
      <c r="E102" s="14">
        <v>1384.03</v>
      </c>
      <c r="F102" s="14">
        <v>427292.41</v>
      </c>
      <c r="G102" s="14">
        <v>488761.7</v>
      </c>
      <c r="H102" s="14">
        <v>1940188.41</v>
      </c>
      <c r="I102" s="14">
        <v>2640.54</v>
      </c>
      <c r="J102" s="14">
        <v>524486.88</v>
      </c>
      <c r="K102" s="14">
        <v>55043.8</v>
      </c>
      <c r="L102" s="14">
        <v>103240.68</v>
      </c>
      <c r="M102" s="14">
        <v>0.32</v>
      </c>
      <c r="N102" s="14">
        <v>26380.11</v>
      </c>
      <c r="O102" s="14">
        <v>100.88</v>
      </c>
      <c r="P102" s="5">
        <f t="shared" si="26"/>
        <v>3630598.4399999995</v>
      </c>
    </row>
    <row r="103" spans="1:16">
      <c r="A103" s="3" t="s">
        <v>207</v>
      </c>
      <c r="B103" s="22" t="s">
        <v>208</v>
      </c>
      <c r="C103" s="5">
        <f t="shared" ref="C103:O103" si="28">C108+C107+C106+C105+C104</f>
        <v>12697267.49</v>
      </c>
      <c r="D103" s="5">
        <f t="shared" si="28"/>
        <v>405077.29</v>
      </c>
      <c r="E103" s="5">
        <f t="shared" si="28"/>
        <v>61720081.57</v>
      </c>
      <c r="F103" s="5">
        <f t="shared" si="28"/>
        <v>13906832.350000001</v>
      </c>
      <c r="G103" s="5">
        <f t="shared" si="28"/>
        <v>13525141.940000001</v>
      </c>
      <c r="H103" s="5">
        <f t="shared" si="28"/>
        <v>33133937.709999997</v>
      </c>
      <c r="I103" s="5">
        <f t="shared" si="28"/>
        <v>140396.44</v>
      </c>
      <c r="J103" s="5">
        <f t="shared" si="28"/>
        <v>8688695.5999999996</v>
      </c>
      <c r="K103" s="5">
        <f t="shared" si="28"/>
        <v>2723521.3</v>
      </c>
      <c r="L103" s="5">
        <f t="shared" si="28"/>
        <v>2471209.0499999998</v>
      </c>
      <c r="M103" s="5">
        <f t="shared" si="28"/>
        <v>18331.299999999996</v>
      </c>
      <c r="N103" s="5">
        <f t="shared" si="28"/>
        <v>1054530.7000000002</v>
      </c>
      <c r="O103" s="5">
        <f t="shared" si="28"/>
        <v>4901.32</v>
      </c>
      <c r="P103" s="5">
        <f t="shared" si="26"/>
        <v>150489924.06</v>
      </c>
    </row>
    <row r="104" spans="1:16">
      <c r="A104" s="9" t="s">
        <v>209</v>
      </c>
      <c r="B104" s="23" t="s">
        <v>210</v>
      </c>
      <c r="C104" s="14">
        <v>1713299.42</v>
      </c>
      <c r="D104" s="14">
        <v>46256.2</v>
      </c>
      <c r="E104" s="14">
        <v>3851356.1</v>
      </c>
      <c r="F104" s="14">
        <v>499521.21</v>
      </c>
      <c r="G104" s="14">
        <v>1734171.08</v>
      </c>
      <c r="H104" s="14">
        <v>4125016.45</v>
      </c>
      <c r="I104" s="14">
        <v>14257.34</v>
      </c>
      <c r="J104" s="14">
        <v>999332.99</v>
      </c>
      <c r="K104" s="14">
        <v>264520.46000000002</v>
      </c>
      <c r="L104" s="14">
        <v>264759.19</v>
      </c>
      <c r="M104" s="14">
        <v>1821.1</v>
      </c>
      <c r="N104" s="14">
        <v>105355.49</v>
      </c>
      <c r="O104" s="14">
        <v>474.32</v>
      </c>
      <c r="P104" s="5">
        <f t="shared" si="26"/>
        <v>13620141.350000001</v>
      </c>
    </row>
    <row r="105" spans="1:16">
      <c r="A105" s="9" t="s">
        <v>211</v>
      </c>
      <c r="B105" s="23" t="s">
        <v>212</v>
      </c>
      <c r="C105" s="14">
        <v>126068.81</v>
      </c>
      <c r="D105" s="14">
        <v>5340.47</v>
      </c>
      <c r="E105" s="14">
        <v>1771437.6</v>
      </c>
      <c r="F105" s="14">
        <v>7178.83</v>
      </c>
      <c r="G105" s="14">
        <v>74601.63</v>
      </c>
      <c r="H105" s="14">
        <v>32946.33</v>
      </c>
      <c r="I105" s="14">
        <v>3835.03</v>
      </c>
      <c r="J105" s="14">
        <v>20383.59</v>
      </c>
      <c r="K105" s="14">
        <v>65187.34</v>
      </c>
      <c r="L105" s="14">
        <v>37145.07</v>
      </c>
      <c r="M105" s="14">
        <v>58.1</v>
      </c>
      <c r="N105" s="14">
        <v>28006.29</v>
      </c>
      <c r="O105" s="14">
        <v>108.43</v>
      </c>
      <c r="P105" s="5">
        <f t="shared" si="26"/>
        <v>2172297.5200000005</v>
      </c>
    </row>
    <row r="106" spans="1:16">
      <c r="A106" s="9" t="s">
        <v>213</v>
      </c>
      <c r="B106" s="23" t="s">
        <v>214</v>
      </c>
      <c r="C106" s="14">
        <v>10857899.26</v>
      </c>
      <c r="D106" s="14">
        <v>353480.62</v>
      </c>
      <c r="E106" s="14">
        <v>56097287.869999997</v>
      </c>
      <c r="F106" s="14">
        <v>13400132.310000001</v>
      </c>
      <c r="G106" s="14">
        <v>11716369.23</v>
      </c>
      <c r="H106" s="14">
        <v>28975974.93</v>
      </c>
      <c r="I106" s="14">
        <v>122304.07</v>
      </c>
      <c r="J106" s="14">
        <v>7668979.0199999996</v>
      </c>
      <c r="K106" s="14">
        <v>2393813.5</v>
      </c>
      <c r="L106" s="14">
        <v>2169304.79</v>
      </c>
      <c r="M106" s="14">
        <v>16452.099999999999</v>
      </c>
      <c r="N106" s="14">
        <v>921168.92</v>
      </c>
      <c r="O106" s="14">
        <v>4318.57</v>
      </c>
      <c r="P106" s="5">
        <f t="shared" si="26"/>
        <v>134697485.18999997</v>
      </c>
    </row>
    <row r="107" spans="1:16" ht="21.75">
      <c r="A107" s="9" t="s">
        <v>215</v>
      </c>
      <c r="B107" s="23" t="s">
        <v>216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5">
        <f t="shared" si="26"/>
        <v>0</v>
      </c>
    </row>
    <row r="108" spans="1:16" ht="21.75">
      <c r="A108" s="9" t="s">
        <v>217</v>
      </c>
      <c r="B108" s="23" t="s">
        <v>218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5">
        <f t="shared" si="26"/>
        <v>0</v>
      </c>
    </row>
    <row r="109" spans="1:16">
      <c r="A109" s="9" t="s">
        <v>219</v>
      </c>
      <c r="B109" s="23" t="s">
        <v>220</v>
      </c>
      <c r="C109" s="14">
        <v>76519.73</v>
      </c>
      <c r="D109" s="14">
        <v>3232.58</v>
      </c>
      <c r="E109" s="14">
        <v>1078390.03</v>
      </c>
      <c r="F109" s="14">
        <v>893.65</v>
      </c>
      <c r="G109" s="14">
        <v>45207.68</v>
      </c>
      <c r="H109" s="14">
        <v>19907.490000000002</v>
      </c>
      <c r="I109" s="14">
        <v>2328.4499999999998</v>
      </c>
      <c r="J109" s="14">
        <v>12378.83</v>
      </c>
      <c r="K109" s="14">
        <v>39287.160000000003</v>
      </c>
      <c r="L109" s="14">
        <v>22566.19</v>
      </c>
      <c r="M109" s="14">
        <v>33.869999999999997</v>
      </c>
      <c r="N109" s="14">
        <v>16989.009999999998</v>
      </c>
      <c r="O109" s="14">
        <v>65.88</v>
      </c>
      <c r="P109" s="5">
        <f t="shared" si="26"/>
        <v>1317800.5499999998</v>
      </c>
    </row>
    <row r="110" spans="1:16">
      <c r="A110" s="9" t="s">
        <v>221</v>
      </c>
      <c r="B110" s="23" t="s">
        <v>222</v>
      </c>
      <c r="C110" s="14">
        <v>2234594.9</v>
      </c>
      <c r="D110" s="14">
        <v>94396.75</v>
      </c>
      <c r="E110" s="14">
        <v>31507934.920000002</v>
      </c>
      <c r="F110" s="14">
        <v>26091.97</v>
      </c>
      <c r="G110" s="14">
        <v>1320028.1000000001</v>
      </c>
      <c r="H110" s="14">
        <v>581240.71</v>
      </c>
      <c r="I110" s="14">
        <v>67985.570000000007</v>
      </c>
      <c r="J110" s="14">
        <v>361434.88</v>
      </c>
      <c r="K110" s="14">
        <v>1147093.95</v>
      </c>
      <c r="L110" s="14">
        <v>658905.78</v>
      </c>
      <c r="M110" s="14">
        <v>989.1</v>
      </c>
      <c r="N110" s="14">
        <v>496070.8</v>
      </c>
      <c r="O110" s="14">
        <v>1924.01</v>
      </c>
      <c r="P110" s="5">
        <f t="shared" si="26"/>
        <v>38498691.440000005</v>
      </c>
    </row>
    <row r="111" spans="1:16">
      <c r="A111" s="9" t="s">
        <v>223</v>
      </c>
      <c r="B111" s="23" t="s">
        <v>224</v>
      </c>
      <c r="C111" s="14">
        <v>0</v>
      </c>
      <c r="D111" s="14">
        <v>0</v>
      </c>
      <c r="E111" s="14">
        <v>701787.76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5">
        <f t="shared" si="26"/>
        <v>701787.76</v>
      </c>
    </row>
    <row r="112" spans="1:16">
      <c r="A112" s="9" t="s">
        <v>225</v>
      </c>
      <c r="B112" s="23" t="s">
        <v>226</v>
      </c>
      <c r="C112" s="14">
        <v>727545.23</v>
      </c>
      <c r="D112" s="14">
        <v>9558.1</v>
      </c>
      <c r="E112" s="14">
        <v>3457.1</v>
      </c>
      <c r="F112" s="14">
        <v>820947.28</v>
      </c>
      <c r="G112" s="14">
        <v>664151.32999999996</v>
      </c>
      <c r="H112" s="14">
        <v>1456340.3</v>
      </c>
      <c r="I112" s="14">
        <v>621.03</v>
      </c>
      <c r="J112" s="14">
        <v>100155</v>
      </c>
      <c r="K112" s="14">
        <v>42396.99</v>
      </c>
      <c r="L112" s="14">
        <v>81270.62</v>
      </c>
      <c r="M112" s="14">
        <v>28.2</v>
      </c>
      <c r="N112" s="14">
        <v>108562.84</v>
      </c>
      <c r="O112" s="14">
        <v>26.48</v>
      </c>
      <c r="P112" s="5">
        <f t="shared" si="26"/>
        <v>4015060.5</v>
      </c>
    </row>
    <row r="113" spans="1:16">
      <c r="A113" s="9" t="s">
        <v>227</v>
      </c>
      <c r="B113" s="23" t="s">
        <v>228</v>
      </c>
      <c r="C113" s="14">
        <v>293.52999999999997</v>
      </c>
      <c r="D113" s="14">
        <v>362.91</v>
      </c>
      <c r="E113" s="14">
        <v>0.06</v>
      </c>
      <c r="F113" s="14">
        <v>1769.89</v>
      </c>
      <c r="G113" s="14">
        <v>162488.99</v>
      </c>
      <c r="H113" s="14">
        <v>8248.7000000000007</v>
      </c>
      <c r="I113" s="14">
        <v>0</v>
      </c>
      <c r="J113" s="14">
        <v>130.63999999999999</v>
      </c>
      <c r="K113" s="14">
        <v>9954.5400000000009</v>
      </c>
      <c r="L113" s="14">
        <v>1150.51</v>
      </c>
      <c r="M113" s="14">
        <v>0</v>
      </c>
      <c r="N113" s="14">
        <v>1.08</v>
      </c>
      <c r="O113" s="14">
        <v>0</v>
      </c>
      <c r="P113" s="5">
        <f t="shared" si="26"/>
        <v>184400.85000000003</v>
      </c>
    </row>
    <row r="114" spans="1:16">
      <c r="A114" s="9" t="s">
        <v>229</v>
      </c>
      <c r="B114" s="23" t="s">
        <v>230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5">
        <f t="shared" si="26"/>
        <v>0</v>
      </c>
    </row>
    <row r="115" spans="1:16">
      <c r="A115" s="3">
        <v>39999</v>
      </c>
      <c r="B115" s="22" t="s">
        <v>231</v>
      </c>
      <c r="C115" s="5">
        <f t="shared" ref="C115:O115" si="29">C98+C103+C109+C110+C111+C112+C113+C114</f>
        <v>16456418.520000001</v>
      </c>
      <c r="D115" s="5">
        <f t="shared" si="29"/>
        <v>551276.33000000007</v>
      </c>
      <c r="E115" s="5">
        <f t="shared" si="29"/>
        <v>95016463.38000001</v>
      </c>
      <c r="F115" s="5">
        <f t="shared" si="29"/>
        <v>18682850.650000002</v>
      </c>
      <c r="G115" s="5">
        <f t="shared" si="29"/>
        <v>17112986.5</v>
      </c>
      <c r="H115" s="5">
        <f t="shared" si="29"/>
        <v>40318477.520000003</v>
      </c>
      <c r="I115" s="5">
        <f t="shared" si="29"/>
        <v>221723.80000000002</v>
      </c>
      <c r="J115" s="5">
        <f t="shared" si="29"/>
        <v>10590691.430000002</v>
      </c>
      <c r="K115" s="5">
        <f t="shared" si="29"/>
        <v>4154799.9000000004</v>
      </c>
      <c r="L115" s="5">
        <f t="shared" si="29"/>
        <v>3549514.2799999993</v>
      </c>
      <c r="M115" s="5">
        <f t="shared" si="29"/>
        <v>19439.899999999994</v>
      </c>
      <c r="N115" s="5">
        <f t="shared" si="29"/>
        <v>1771753.9800000004</v>
      </c>
      <c r="O115" s="5">
        <f t="shared" si="29"/>
        <v>7316.2199999999993</v>
      </c>
      <c r="P115" s="5">
        <f t="shared" si="26"/>
        <v>208453712.41000006</v>
      </c>
    </row>
    <row r="116" spans="1:16">
      <c r="A116" s="15">
        <v>48888</v>
      </c>
      <c r="B116" s="25" t="s">
        <v>232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5">
        <f t="shared" si="26"/>
        <v>0</v>
      </c>
    </row>
    <row r="117" spans="1:16">
      <c r="A117" s="3">
        <v>49999</v>
      </c>
      <c r="B117" s="22" t="s">
        <v>233</v>
      </c>
      <c r="C117" s="5">
        <f t="shared" ref="C117:O117" si="30">C24+C96+C115+C116</f>
        <v>63515103.230000004</v>
      </c>
      <c r="D117" s="5">
        <f t="shared" si="30"/>
        <v>1327897.2100000002</v>
      </c>
      <c r="E117" s="5">
        <f t="shared" si="30"/>
        <v>204073318.08000001</v>
      </c>
      <c r="F117" s="5">
        <f t="shared" si="30"/>
        <v>30628115.200000003</v>
      </c>
      <c r="G117" s="5">
        <f t="shared" si="30"/>
        <v>28590762.210000001</v>
      </c>
      <c r="H117" s="5">
        <f t="shared" si="30"/>
        <v>84184388.310000002</v>
      </c>
      <c r="I117" s="5">
        <f t="shared" si="30"/>
        <v>426304.19000000006</v>
      </c>
      <c r="J117" s="5">
        <f t="shared" si="30"/>
        <v>15242800.110000001</v>
      </c>
      <c r="K117" s="5">
        <f t="shared" si="30"/>
        <v>10008295.42</v>
      </c>
      <c r="L117" s="5">
        <f t="shared" si="30"/>
        <v>8232425.6100000003</v>
      </c>
      <c r="M117" s="5">
        <f t="shared" si="30"/>
        <v>75000</v>
      </c>
      <c r="N117" s="5">
        <f t="shared" si="30"/>
        <v>6262360.7300000004</v>
      </c>
      <c r="O117" s="5">
        <f t="shared" si="30"/>
        <v>15150</v>
      </c>
      <c r="P117" s="5">
        <f t="shared" si="26"/>
        <v>452581920.30000007</v>
      </c>
    </row>
    <row r="118" spans="1:16">
      <c r="A118" s="12" t="s">
        <v>1</v>
      </c>
      <c r="B118" s="24" t="s">
        <v>1</v>
      </c>
      <c r="C118" s="13" t="s">
        <v>1</v>
      </c>
      <c r="D118" s="13" t="s">
        <v>1</v>
      </c>
      <c r="E118" s="13" t="s">
        <v>1</v>
      </c>
      <c r="F118" s="13" t="s">
        <v>1</v>
      </c>
      <c r="G118" s="13" t="s">
        <v>1</v>
      </c>
      <c r="H118" s="13" t="s">
        <v>1</v>
      </c>
      <c r="I118" s="13" t="s">
        <v>1</v>
      </c>
      <c r="J118" s="13" t="s">
        <v>1</v>
      </c>
      <c r="K118" s="16" t="s">
        <v>1</v>
      </c>
      <c r="L118" s="13" t="s">
        <v>1</v>
      </c>
      <c r="M118" s="13" t="s">
        <v>1</v>
      </c>
      <c r="N118" s="13" t="s">
        <v>1</v>
      </c>
      <c r="O118" s="13" t="s">
        <v>1</v>
      </c>
      <c r="P118" s="13" t="s">
        <v>1</v>
      </c>
    </row>
    <row r="119" spans="1:16">
      <c r="A119" s="17" t="s">
        <v>234</v>
      </c>
      <c r="B119" s="26" t="s">
        <v>235</v>
      </c>
      <c r="C119" s="18">
        <v>63515103.229999997</v>
      </c>
      <c r="D119" s="18">
        <v>1327897.21</v>
      </c>
      <c r="E119" s="18">
        <v>204073318.08000001</v>
      </c>
      <c r="F119" s="18">
        <v>30628115.199999999</v>
      </c>
      <c r="G119" s="18">
        <v>28590762.210000001</v>
      </c>
      <c r="H119" s="7">
        <v>78900351.5</v>
      </c>
      <c r="I119" s="7">
        <v>399546.15</v>
      </c>
      <c r="J119" s="7">
        <v>14286048.92</v>
      </c>
      <c r="K119" s="7">
        <v>9380100.5299999993</v>
      </c>
      <c r="L119" s="18">
        <v>8232425.6100000003</v>
      </c>
      <c r="M119" s="18">
        <v>75000</v>
      </c>
      <c r="N119" s="18">
        <v>6262360.7300000004</v>
      </c>
      <c r="O119" s="18">
        <v>15150</v>
      </c>
      <c r="P119" s="19">
        <v>452581920.30000001</v>
      </c>
    </row>
    <row r="120" spans="1:16">
      <c r="A120" s="3" t="s">
        <v>236</v>
      </c>
      <c r="B120" s="22" t="s">
        <v>237</v>
      </c>
      <c r="C120" s="5">
        <f>C117-C119</f>
        <v>0</v>
      </c>
      <c r="D120" s="5">
        <f>D117-D119</f>
        <v>0</v>
      </c>
      <c r="E120" s="5">
        <f>E117-E119</f>
        <v>0</v>
      </c>
      <c r="F120" s="5">
        <f>F117-F119</f>
        <v>0</v>
      </c>
      <c r="G120" s="5">
        <f>G117-G119</f>
        <v>0</v>
      </c>
      <c r="H120" s="6">
        <v>0</v>
      </c>
      <c r="I120" s="6">
        <v>0</v>
      </c>
      <c r="J120" s="6">
        <v>0</v>
      </c>
      <c r="K120" s="6">
        <v>0</v>
      </c>
      <c r="L120" s="5">
        <f>L117-L119</f>
        <v>0</v>
      </c>
      <c r="M120" s="5">
        <f>M117-M119</f>
        <v>0</v>
      </c>
      <c r="N120" s="5">
        <f>N117-N119</f>
        <v>0</v>
      </c>
      <c r="O120" s="5">
        <f>O117-O119</f>
        <v>0</v>
      </c>
      <c r="P120" s="5">
        <f>P117-P119</f>
        <v>0</v>
      </c>
    </row>
    <row r="121" spans="1:16">
      <c r="A121" s="17" t="s">
        <v>238</v>
      </c>
      <c r="B121" s="26" t="s">
        <v>239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18">
        <v>109861788.03</v>
      </c>
      <c r="M121" s="6">
        <v>0</v>
      </c>
      <c r="N121" s="6">
        <v>0</v>
      </c>
      <c r="O121" s="6">
        <v>0</v>
      </c>
      <c r="P121" s="6">
        <f>C119+D119+E119+F119+G119+L119+L121+N119+M119+O119</f>
        <v>452581920.29999995</v>
      </c>
    </row>
    <row r="122" spans="1:16">
      <c r="A122" s="3" t="s">
        <v>240</v>
      </c>
      <c r="B122" s="22" t="s">
        <v>241</v>
      </c>
      <c r="C122" s="6">
        <v>0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5">
        <f>H117+I117+J117+K117-L121</f>
        <v>0</v>
      </c>
      <c r="M122" s="6">
        <v>0</v>
      </c>
      <c r="N122" s="6">
        <v>0</v>
      </c>
      <c r="O122" s="6">
        <v>0</v>
      </c>
      <c r="P122" s="6">
        <v>0</v>
      </c>
    </row>
  </sheetData>
  <mergeCells count="3">
    <mergeCell ref="C3:D3"/>
    <mergeCell ref="E3:G3"/>
    <mergeCell ref="H3:K3"/>
  </mergeCells>
  <phoneticPr fontId="0" type="noConversion"/>
  <pageMargins left="0.51181102362204722" right="0.51181102362204722" top="0.55118110236220474" bottom="0.55118110236220474" header="0.31496062992125984" footer="0.31496062992125984"/>
  <pageSetup paperSize="8" scale="75" orientation="landscape" r:id="rId1"/>
  <headerFooter>
    <oddHeader>&amp;RASL VCO 209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796959</vt:lpstr>
      <vt:lpstr>'796959'!Titoli_stampa</vt:lpstr>
    </vt:vector>
  </TitlesOfParts>
  <Company>CSI Piemonte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sanAsl14_25</dc:creator>
  <cp:lastModifiedBy>guidetti</cp:lastModifiedBy>
  <cp:lastPrinted>2024-12-04T13:02:53Z</cp:lastPrinted>
  <dcterms:created xsi:type="dcterms:W3CDTF">2024-12-04T08:46:52Z</dcterms:created>
  <dcterms:modified xsi:type="dcterms:W3CDTF">2024-12-04T13:02:56Z</dcterms:modified>
</cp:coreProperties>
</file>